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120"/>
  </bookViews>
  <sheets>
    <sheet name="Лист1" sheetId="1" r:id="rId1"/>
  </sheets>
  <definedNames>
    <definedName name="_xlnm.Print_Titles" localSheetId="0">Лист1!$8:$10</definedName>
    <definedName name="_xlnm.Print_Area" localSheetId="0">Лист1!$A$1:$J$182</definedName>
  </definedNames>
  <calcPr calcId="145621"/>
</workbook>
</file>

<file path=xl/calcChain.xml><?xml version="1.0" encoding="utf-8"?>
<calcChain xmlns="http://schemas.openxmlformats.org/spreadsheetml/2006/main">
  <c r="H158" i="1" l="1"/>
  <c r="I158" i="1"/>
  <c r="J158" i="1"/>
  <c r="G158" i="1"/>
  <c r="H123" i="1" l="1"/>
  <c r="I123" i="1"/>
  <c r="J123" i="1"/>
  <c r="G126" i="1"/>
  <c r="J189" i="1" l="1"/>
  <c r="G127" i="1" l="1"/>
  <c r="G172" i="1" l="1"/>
  <c r="G171" i="1"/>
  <c r="G125" i="1"/>
  <c r="G123" i="1" s="1"/>
  <c r="I106" i="1" l="1"/>
  <c r="J157" i="1" l="1"/>
  <c r="I157" i="1"/>
  <c r="G157" i="1" s="1"/>
  <c r="G156" i="1" s="1"/>
  <c r="G155" i="1" s="1"/>
  <c r="G153" i="1" s="1"/>
  <c r="J156" i="1"/>
  <c r="I156" i="1"/>
  <c r="I155" i="1" s="1"/>
  <c r="I153" i="1" s="1"/>
  <c r="H156" i="1"/>
  <c r="J155" i="1"/>
  <c r="J153" i="1" s="1"/>
  <c r="H155" i="1"/>
  <c r="H153" i="1"/>
  <c r="H73" i="1"/>
  <c r="G76" i="1"/>
  <c r="I24" i="1"/>
  <c r="I23" i="1" s="1"/>
  <c r="I22" i="1" s="1"/>
  <c r="I20" i="1" s="1"/>
  <c r="J24" i="1"/>
  <c r="J23" i="1" s="1"/>
  <c r="H24" i="1"/>
  <c r="H23" i="1" s="1"/>
  <c r="H22" i="1" s="1"/>
  <c r="H20" i="1" s="1"/>
  <c r="I17" i="1"/>
  <c r="J17" i="1"/>
  <c r="G26" i="1"/>
  <c r="H17" i="1"/>
  <c r="G17" i="1" l="1"/>
  <c r="G24" i="1"/>
  <c r="G23" i="1" s="1"/>
  <c r="G22" i="1" s="1"/>
  <c r="G20" i="1" s="1"/>
  <c r="J22" i="1"/>
  <c r="J20" i="1" s="1"/>
  <c r="J161" i="1"/>
  <c r="G173" i="1"/>
  <c r="H14" i="1"/>
  <c r="I14" i="1"/>
  <c r="J14" i="1"/>
  <c r="G16" i="1"/>
  <c r="H119" i="1" l="1"/>
  <c r="H117" i="1" s="1"/>
  <c r="I119" i="1"/>
  <c r="I117" i="1" s="1"/>
  <c r="J119" i="1"/>
  <c r="J117" i="1" s="1"/>
  <c r="G122" i="1" l="1"/>
  <c r="G118" i="1" l="1"/>
  <c r="H30" i="1" l="1"/>
  <c r="I30" i="1"/>
  <c r="J30" i="1"/>
  <c r="I29" i="1" l="1"/>
  <c r="J29" i="1"/>
  <c r="G32" i="1"/>
  <c r="I169" i="1" l="1"/>
  <c r="I161" i="1" s="1"/>
  <c r="H169" i="1"/>
  <c r="G75" i="1"/>
  <c r="G69" i="1" l="1"/>
  <c r="G68" i="1"/>
  <c r="J67" i="1"/>
  <c r="J66" i="1" s="1"/>
  <c r="J64" i="1" s="1"/>
  <c r="I67" i="1"/>
  <c r="I66" i="1" s="1"/>
  <c r="I64" i="1" s="1"/>
  <c r="H67" i="1"/>
  <c r="H66" i="1" s="1"/>
  <c r="H64" i="1" s="1"/>
  <c r="G67" i="1" l="1"/>
  <c r="G66" i="1" s="1"/>
  <c r="G64" i="1" s="1"/>
  <c r="G46" i="1"/>
  <c r="H161" i="1" l="1"/>
  <c r="H113" i="1"/>
  <c r="I112" i="1"/>
  <c r="I111" i="1" s="1"/>
  <c r="I109" i="1" s="1"/>
  <c r="G113" i="1"/>
  <c r="G112" i="1" s="1"/>
  <c r="G111" i="1" s="1"/>
  <c r="G109" i="1" s="1"/>
  <c r="J112" i="1"/>
  <c r="J111" i="1" s="1"/>
  <c r="J109" i="1" s="1"/>
  <c r="H112" i="1"/>
  <c r="H111" i="1" s="1"/>
  <c r="H109" i="1" s="1"/>
  <c r="J77" i="1"/>
  <c r="I77" i="1"/>
  <c r="G53" i="1"/>
  <c r="H51" i="1"/>
  <c r="H50" i="1" s="1"/>
  <c r="H48" i="1" s="1"/>
  <c r="G52" i="1"/>
  <c r="J51" i="1"/>
  <c r="J50" i="1" s="1"/>
  <c r="J48" i="1" s="1"/>
  <c r="I51" i="1"/>
  <c r="I50" i="1" s="1"/>
  <c r="I48" i="1" s="1"/>
  <c r="H45" i="1"/>
  <c r="H41" i="1" s="1"/>
  <c r="H40" i="1" s="1"/>
  <c r="H38" i="1" s="1"/>
  <c r="G51" i="1" l="1"/>
  <c r="G50" i="1" s="1"/>
  <c r="G48" i="1" s="1"/>
  <c r="I73" i="1"/>
  <c r="J73" i="1"/>
  <c r="G77" i="1"/>
  <c r="G121" i="1" l="1"/>
  <c r="G119" i="1" s="1"/>
  <c r="G117" i="1" s="1"/>
  <c r="J147" i="1"/>
  <c r="I147" i="1"/>
  <c r="H147" i="1"/>
  <c r="J152" i="1"/>
  <c r="J151" i="1" s="1"/>
  <c r="J150" i="1" s="1"/>
  <c r="J148" i="1" s="1"/>
  <c r="I152" i="1"/>
  <c r="G152" i="1" s="1"/>
  <c r="G151" i="1" s="1"/>
  <c r="G150" i="1" s="1"/>
  <c r="G148" i="1" s="1"/>
  <c r="H151" i="1"/>
  <c r="H150" i="1" s="1"/>
  <c r="H148" i="1" s="1"/>
  <c r="G82" i="1"/>
  <c r="G81" i="1" s="1"/>
  <c r="G80" i="1" s="1"/>
  <c r="G78" i="1" s="1"/>
  <c r="J81" i="1"/>
  <c r="J80" i="1" s="1"/>
  <c r="J78" i="1" s="1"/>
  <c r="I81" i="1"/>
  <c r="I80" i="1" s="1"/>
  <c r="I78" i="1" s="1"/>
  <c r="H81" i="1"/>
  <c r="H80" i="1" s="1"/>
  <c r="H78" i="1" s="1"/>
  <c r="G102" i="1"/>
  <c r="G101" i="1" s="1"/>
  <c r="G100" i="1" s="1"/>
  <c r="G98" i="1" s="1"/>
  <c r="J101" i="1"/>
  <c r="J100" i="1" s="1"/>
  <c r="J98" i="1" s="1"/>
  <c r="I101" i="1"/>
  <c r="I100" i="1" s="1"/>
  <c r="I98" i="1" s="1"/>
  <c r="H101" i="1"/>
  <c r="H100" i="1" s="1"/>
  <c r="H98" i="1" s="1"/>
  <c r="I151" i="1" l="1"/>
  <c r="I150" i="1" s="1"/>
  <c r="I148" i="1" s="1"/>
  <c r="G178" i="1"/>
  <c r="J177" i="1"/>
  <c r="I177" i="1"/>
  <c r="H177" i="1"/>
  <c r="H176" i="1" s="1"/>
  <c r="H174" i="1" s="1"/>
  <c r="G177" i="1"/>
  <c r="G176" i="1" s="1"/>
  <c r="G174" i="1" s="1"/>
  <c r="J176" i="1"/>
  <c r="J174" i="1" s="1"/>
  <c r="I176" i="1"/>
  <c r="I174" i="1" s="1"/>
  <c r="G147" i="1" l="1"/>
  <c r="G146" i="1" s="1"/>
  <c r="G145" i="1" s="1"/>
  <c r="G143" i="1" s="1"/>
  <c r="J146" i="1"/>
  <c r="J145" i="1" s="1"/>
  <c r="J143" i="1" s="1"/>
  <c r="I146" i="1"/>
  <c r="I145" i="1" s="1"/>
  <c r="I143" i="1" s="1"/>
  <c r="H146" i="1"/>
  <c r="H145" i="1" s="1"/>
  <c r="H143" i="1" s="1"/>
  <c r="G19" i="1"/>
  <c r="G74" i="1" l="1"/>
  <c r="G73" i="1" s="1"/>
  <c r="G163" i="1" l="1"/>
  <c r="J106" i="1"/>
  <c r="H106" i="1"/>
  <c r="G107" i="1"/>
  <c r="G170" i="1" l="1"/>
  <c r="H141" i="1" l="1"/>
  <c r="H140" i="1" s="1"/>
  <c r="I142" i="1"/>
  <c r="G142" i="1" s="1"/>
  <c r="J142" i="1"/>
  <c r="J141" i="1" s="1"/>
  <c r="J140" i="1" s="1"/>
  <c r="G141" i="1" l="1"/>
  <c r="J138" i="1"/>
  <c r="H138" i="1"/>
  <c r="I141" i="1"/>
  <c r="I140" i="1" l="1"/>
  <c r="G140" i="1"/>
  <c r="G138" i="1" l="1"/>
  <c r="I138" i="1"/>
  <c r="J137" i="1" l="1"/>
  <c r="I137" i="1"/>
  <c r="J116" i="1" l="1"/>
  <c r="J114" i="1" l="1"/>
  <c r="I116" i="1"/>
  <c r="H116" i="1"/>
  <c r="G116" i="1"/>
  <c r="G114" i="1" s="1"/>
  <c r="G169" i="1"/>
  <c r="G167" i="1"/>
  <c r="H114" i="1" l="1"/>
  <c r="I114" i="1"/>
  <c r="G162" i="1"/>
  <c r="G87" i="1"/>
  <c r="G86" i="1" s="1"/>
  <c r="J86" i="1"/>
  <c r="J85" i="1" s="1"/>
  <c r="I86" i="1"/>
  <c r="H86" i="1"/>
  <c r="J83" i="1" l="1"/>
  <c r="H85" i="1"/>
  <c r="I85" i="1"/>
  <c r="G85" i="1"/>
  <c r="H83" i="1" l="1"/>
  <c r="I83" i="1"/>
  <c r="G83" i="1"/>
  <c r="G97" i="1"/>
  <c r="G96" i="1" s="1"/>
  <c r="G95" i="1" s="1"/>
  <c r="G93" i="1" s="1"/>
  <c r="J96" i="1"/>
  <c r="I96" i="1"/>
  <c r="H96" i="1"/>
  <c r="G108" i="1"/>
  <c r="G106" i="1" s="1"/>
  <c r="I105" i="1"/>
  <c r="I103" i="1" s="1"/>
  <c r="G137" i="1"/>
  <c r="J136" i="1"/>
  <c r="I136" i="1"/>
  <c r="H136" i="1"/>
  <c r="G105" i="1" l="1"/>
  <c r="I95" i="1"/>
  <c r="I93" i="1" s="1"/>
  <c r="J95" i="1"/>
  <c r="I135" i="1"/>
  <c r="J135" i="1"/>
  <c r="G136" i="1"/>
  <c r="J105" i="1"/>
  <c r="H95" i="1"/>
  <c r="H105" i="1"/>
  <c r="H135" i="1"/>
  <c r="H131" i="1"/>
  <c r="I131" i="1"/>
  <c r="J131" i="1"/>
  <c r="G103" i="1" l="1"/>
  <c r="J93" i="1"/>
  <c r="I133" i="1"/>
  <c r="J133" i="1"/>
  <c r="G135" i="1"/>
  <c r="J103" i="1"/>
  <c r="H93" i="1"/>
  <c r="H103" i="1"/>
  <c r="H133" i="1"/>
  <c r="G133" i="1" l="1"/>
  <c r="G166" i="1" l="1"/>
  <c r="G165" i="1"/>
  <c r="G31" i="1" l="1"/>
  <c r="G30" i="1" s="1"/>
  <c r="I27" i="1" l="1"/>
  <c r="G29" i="1"/>
  <c r="J27" i="1"/>
  <c r="H29" i="1"/>
  <c r="G27" i="1" l="1"/>
  <c r="H27" i="1"/>
  <c r="G43" i="1" l="1"/>
  <c r="G42" i="1" l="1"/>
  <c r="G45" i="1" l="1"/>
  <c r="I36" i="1" l="1"/>
  <c r="J36" i="1"/>
  <c r="H36" i="1"/>
  <c r="H13" i="1" l="1"/>
  <c r="I13" i="1"/>
  <c r="J13" i="1"/>
  <c r="H35" i="1"/>
  <c r="I35" i="1"/>
  <c r="J35" i="1"/>
  <c r="H57" i="1"/>
  <c r="I57" i="1"/>
  <c r="J57" i="1"/>
  <c r="H62" i="1"/>
  <c r="I62" i="1"/>
  <c r="J62" i="1"/>
  <c r="H72" i="1"/>
  <c r="I72" i="1"/>
  <c r="J72" i="1"/>
  <c r="H91" i="1"/>
  <c r="I91" i="1"/>
  <c r="J91" i="1"/>
  <c r="J11" i="1" l="1"/>
  <c r="I11" i="1"/>
  <c r="H11" i="1"/>
  <c r="J90" i="1"/>
  <c r="H70" i="1"/>
  <c r="J33" i="1"/>
  <c r="I90" i="1"/>
  <c r="I33" i="1"/>
  <c r="J41" i="1"/>
  <c r="H33" i="1"/>
  <c r="J70" i="1"/>
  <c r="I70" i="1"/>
  <c r="I41" i="1"/>
  <c r="I61" i="1"/>
  <c r="I56" i="1"/>
  <c r="J61" i="1"/>
  <c r="H56" i="1"/>
  <c r="H61" i="1"/>
  <c r="J56" i="1"/>
  <c r="H90" i="1"/>
  <c r="G164" i="1"/>
  <c r="G168" i="1"/>
  <c r="G161" i="1" l="1"/>
  <c r="I40" i="1"/>
  <c r="J40" i="1"/>
  <c r="I88" i="1"/>
  <c r="J88" i="1"/>
  <c r="J160" i="1"/>
  <c r="I160" i="1"/>
  <c r="H160" i="1"/>
  <c r="J54" i="1"/>
  <c r="I59" i="1"/>
  <c r="H59" i="1"/>
  <c r="H54" i="1"/>
  <c r="J59" i="1"/>
  <c r="I54" i="1"/>
  <c r="H88" i="1"/>
  <c r="I38" i="1" l="1"/>
  <c r="J38" i="1"/>
  <c r="H130" i="1"/>
  <c r="G160" i="1"/>
  <c r="J130" i="1"/>
  <c r="I130" i="1"/>
  <c r="H128" i="1" l="1"/>
  <c r="H179" i="1" s="1"/>
  <c r="J128" i="1"/>
  <c r="J179" i="1" s="1"/>
  <c r="I128" i="1"/>
  <c r="I179" i="1" s="1"/>
  <c r="G47" i="1"/>
  <c r="G44" i="1"/>
  <c r="G15" i="1"/>
  <c r="G14" i="1" s="1"/>
  <c r="J188" i="1" l="1"/>
  <c r="J190" i="1" s="1"/>
  <c r="G41" i="1"/>
  <c r="J185" i="1" l="1"/>
  <c r="J186" i="1" s="1"/>
  <c r="H185" i="1"/>
  <c r="H186" i="1" s="1"/>
  <c r="I185" i="1"/>
  <c r="I186" i="1" s="1"/>
  <c r="G40" i="1"/>
  <c r="G38" i="1" l="1"/>
  <c r="G91" i="1" l="1"/>
  <c r="G90" i="1" l="1"/>
  <c r="G88" i="1" l="1"/>
  <c r="G63" i="1"/>
  <c r="G62" i="1" l="1"/>
  <c r="G37" i="1"/>
  <c r="G58" i="1"/>
  <c r="G132" i="1"/>
  <c r="G131" i="1" l="1"/>
  <c r="G57" i="1"/>
  <c r="G61" i="1"/>
  <c r="G36" i="1"/>
  <c r="G130" i="1" l="1"/>
  <c r="G128" i="1" s="1"/>
  <c r="G13" i="1"/>
  <c r="G35" i="1"/>
  <c r="G72" i="1"/>
  <c r="G59" i="1"/>
  <c r="G56" i="1"/>
  <c r="G11" i="1" l="1"/>
  <c r="G54" i="1"/>
  <c r="G70" i="1"/>
  <c r="G33" i="1"/>
  <c r="G179" i="1" l="1"/>
  <c r="G185" i="1" s="1"/>
  <c r="G186" i="1" s="1"/>
</calcChain>
</file>

<file path=xl/sharedStrings.xml><?xml version="1.0" encoding="utf-8"?>
<sst xmlns="http://schemas.openxmlformats.org/spreadsheetml/2006/main" count="425" uniqueCount="239">
  <si>
    <t>Загальний фонд</t>
  </si>
  <si>
    <t>Спеціальний фонд</t>
  </si>
  <si>
    <t>1030</t>
  </si>
  <si>
    <t>0620</t>
  </si>
  <si>
    <t>0540</t>
  </si>
  <si>
    <t>0212111</t>
  </si>
  <si>
    <t>2111</t>
  </si>
  <si>
    <t>Первинна медична допомога населенню, що надається центрами первинної медичної (медико-санітарної) допомоги</t>
  </si>
  <si>
    <t>0216030</t>
  </si>
  <si>
    <t>6030</t>
  </si>
  <si>
    <t>Організація благоустрою населених пунктів</t>
  </si>
  <si>
    <t>0218340</t>
  </si>
  <si>
    <t>8340</t>
  </si>
  <si>
    <t>Природоохоронні заходи за рахунок цільових фондів</t>
  </si>
  <si>
    <t>0726</t>
  </si>
  <si>
    <t>0213192</t>
  </si>
  <si>
    <t>3192</t>
  </si>
  <si>
    <t>Надання фінансової підтримки громадським організаціям ветеранів і осіб з інвалідністю, діяльність яких має соціальну спрямованість</t>
  </si>
  <si>
    <t>0213242</t>
  </si>
  <si>
    <t>3242</t>
  </si>
  <si>
    <t>1090</t>
  </si>
  <si>
    <t>Інші заходи у сфері соціального захисту і соціального забезпечення</t>
  </si>
  <si>
    <t>Усього</t>
  </si>
  <si>
    <t>усього</t>
  </si>
  <si>
    <t>у тому числі бюджет розвитку</t>
  </si>
  <si>
    <t>Х</t>
  </si>
  <si>
    <t>УСЬОГО</t>
  </si>
  <si>
    <t>у тому числі:</t>
  </si>
  <si>
    <t>0200000</t>
  </si>
  <si>
    <t>0210000</t>
  </si>
  <si>
    <t>Код Функціональної класифікації видатків та кредитування бюджету</t>
  </si>
  <si>
    <t>(грн.)</t>
  </si>
  <si>
    <t>0600000</t>
  </si>
  <si>
    <t>0610000</t>
  </si>
  <si>
    <t>1010</t>
  </si>
  <si>
    <t>Інші заходи в галузі культури і мистецтва</t>
  </si>
  <si>
    <t>0990</t>
  </si>
  <si>
    <t>Інші програми та заходи у сфері освіти</t>
  </si>
  <si>
    <t>2010</t>
  </si>
  <si>
    <t>0731</t>
  </si>
  <si>
    <t>Багатопрофільна стаціонарна медична допомога населенню</t>
  </si>
  <si>
    <t>7461</t>
  </si>
  <si>
    <t>0456</t>
  </si>
  <si>
    <t>Утримання та розвиток автомобільних доріг та дорожньої інфраструктури за рахунок коштів місцевого бюджету</t>
  </si>
  <si>
    <t>0212010</t>
  </si>
  <si>
    <t>0214082</t>
  </si>
  <si>
    <t>код бюджету</t>
  </si>
  <si>
    <t>0829</t>
  </si>
  <si>
    <t>0217461</t>
  </si>
  <si>
    <t>0213050</t>
  </si>
  <si>
    <t>3050</t>
  </si>
  <si>
    <t>1070</t>
  </si>
  <si>
    <t>Пільгове медичне обслуговування осіб, які постраждали внаслідок Чорнобильської катастрофи</t>
  </si>
  <si>
    <t>0611200</t>
  </si>
  <si>
    <t>1200</t>
  </si>
  <si>
    <t>Надання освіти за рахунок субвенції з державного бюджету на надання державної підтримки особам з особливими освітніми потребами</t>
  </si>
  <si>
    <t>0210180</t>
  </si>
  <si>
    <t>0180</t>
  </si>
  <si>
    <t>0133</t>
  </si>
  <si>
    <t>Інша діяльність у сфері державного управління</t>
  </si>
  <si>
    <t>Виконавчий комітет Апостолівської міської ради</t>
  </si>
  <si>
    <t xml:space="preserve">Програма соціальної політики Апостолівської міської ради на 2021-2023 роки </t>
  </si>
  <si>
    <t>Програма розвитку освіти Апостолівської міської ради на 2021-2025 роки</t>
  </si>
  <si>
    <t>0611142</t>
  </si>
  <si>
    <t>1142</t>
  </si>
  <si>
    <t>0213160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</si>
  <si>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</si>
  <si>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хврим, які не здатні до самообслуговування і потребують сторонньої допомоги</t>
  </si>
  <si>
    <t>0213035</t>
  </si>
  <si>
    <t>3035</t>
  </si>
  <si>
    <t>Компенсаційні виплати за пільговий проїзд окремих категорій громадян на залізничному транспорті</t>
  </si>
  <si>
    <t>0213032</t>
  </si>
  <si>
    <t>3032</t>
  </si>
  <si>
    <t>Надання пільг окремим категоріям громадян з оплати послуг зв'язку</t>
  </si>
  <si>
    <t>Управління освіти, культури, молоді та спорту Апостолівської міської ради</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</si>
  <si>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</si>
  <si>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</si>
  <si>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</si>
  <si>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місцеву регіональну програму</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</si>
  <si>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</si>
  <si>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</si>
  <si>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</si>
  <si>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</si>
  <si>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</si>
  <si>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</si>
  <si>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Найменування міської / регіональної програми</t>
  </si>
  <si>
    <t>0219800</t>
  </si>
  <si>
    <t>9800</t>
  </si>
  <si>
    <t>0217693</t>
  </si>
  <si>
    <t>7693</t>
  </si>
  <si>
    <t>0490</t>
  </si>
  <si>
    <t>Інші заходи, пов'язані з економічною діяльністю</t>
  </si>
  <si>
    <t>0217540</t>
  </si>
  <si>
    <t>7540</t>
  </si>
  <si>
    <t>0460</t>
  </si>
  <si>
    <t>Реалізація заходів, спрямованих на підвищення доступності широкосмугового доступу до Інтернету в сільській місцевості</t>
  </si>
  <si>
    <t>0217130</t>
  </si>
  <si>
    <t>7130</t>
  </si>
  <si>
    <t>0421</t>
  </si>
  <si>
    <t>Здійснення заходів із землеустрою</t>
  </si>
  <si>
    <t xml:space="preserve">Програми використання та охорони земель Апостолівської міської ради (ОТГ) на 2021-2025 роки </t>
  </si>
  <si>
    <t>0921</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</si>
  <si>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</si>
  <si>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</si>
  <si>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</si>
  <si>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</si>
  <si>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</si>
  <si>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</si>
  <si>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0218240</t>
  </si>
  <si>
    <t>8240</t>
  </si>
  <si>
    <t>0380</t>
  </si>
  <si>
    <t>Заходи та роботи з територіальної оборони</t>
  </si>
  <si>
    <t>0219770</t>
  </si>
  <si>
    <t>9770</t>
  </si>
  <si>
    <t>Програма захисту населення і території від надзвичайних ситуацій техногенного та природного характеру, забезпечення пожежної безпеки на 2021 - 2025 роки на території Апостолівської міської ради</t>
  </si>
  <si>
    <t>6013</t>
  </si>
  <si>
    <t>Забезпечення діяльності водопровідно-каналізаційного господарства</t>
  </si>
  <si>
    <t>Інші субвенції з місцевого бюджету (субвенція з бюджету Апостолівської міської територіальної громади бюджету обласному бюджету Дніпроптеровської області на співфінансування на придбання шкільних автобусів у 2022 році)</t>
  </si>
  <si>
    <t>Секретар міської ради</t>
  </si>
  <si>
    <t>Леся МІХНО</t>
  </si>
  <si>
    <t>Розподіл витрат бюджету Апостолівської міської територіальної громади на реалізацію міських програм у 2023 році</t>
  </si>
  <si>
    <t>Програма підтримки органів місцевого самоврядування Апостолівської територіальної громади на 2023 рік</t>
  </si>
  <si>
    <t>Програма підтримки комунального підприємства "Апостолівська міська лікарня "Апостолівської міської ради" на 2023 рік</t>
  </si>
  <si>
    <t>Програма розвитку первинної медико-санітарної допомоги в Апостолівській міській раді та підтримки комунального некомерційного підприємства "Апостолівський центр первинної медико-санітарної допомоги Апостолівської міської ради на 2023 рік</t>
  </si>
  <si>
    <t xml:space="preserve">Програма підтримки Апостолівської міської організації ветеранів України на 2023 рік </t>
  </si>
  <si>
    <t xml:space="preserve">Програма розвитку житлово-комунального господарства Апостолівської міської ради на 2023 рік </t>
  </si>
  <si>
    <t>Програма підвищення доступності широкосмугового доступу до Інтернету в сільській місцевості Апостолівської міської територіальної громади
 на 2023 рік</t>
  </si>
  <si>
    <t>0216013</t>
  </si>
  <si>
    <t>Програма фінансової підтримки  комунального підприємства «Апостоловеводоканал» Апостолівської міської ради» на 2023 рік</t>
  </si>
  <si>
    <t>Програма по екології та охороні навколишнього  середовища Апостолівської міської ради на 2023 рік</t>
  </si>
  <si>
    <t>Програма забезпечення громадського порядку та громадської безпеки на території Апостолівської міської ради  на 2023 рік</t>
  </si>
  <si>
    <t xml:space="preserve">Програма «Сприяння територіальній обороні, громадській безпеці, мобілізаційній роботі та  участі населення Апостолівської міської територіальної громади в русі національного спротиву на 2023 рік» </t>
  </si>
  <si>
    <t>Додаток 6</t>
  </si>
  <si>
    <t>Інші субвенції з місцевого бюджету</t>
  </si>
  <si>
    <t>субвенція з бюджету Апостолівської міської територіальної громади районному бюджетові Криворізького району на виконання заходів Програми підтримки органів місцевого самоврядування Апостолівської територіальної громади на 2023 рік</t>
  </si>
  <si>
    <t>Субвенція з місцевого бюджету державному бюджету на виконання програм соціально-економічного розвитку регіонів (на виконання заходів Програми забезпечення громадського порядку та громадської безпеки на території Апостолівської міської ради  на 2023 рік)</t>
  </si>
  <si>
    <t>Субвенція з місцевого бюджету державному бюджету на виконання програм соціально-економічного розвитку регіонів (на виконання заходів Програми захисту населення і території від надзвичайних ситуацій техногенного та природного характеру, забезпечення пожежної безпеки на 2021 - 2025 роки на території Апостолівської міської ради у 2023 році)</t>
  </si>
  <si>
    <t>Програма забезпечення національної безпеки в Апостолівській міській територіальній громаді на 2023 рік</t>
  </si>
  <si>
    <t>Субвенція з місцевого бюджету державному бюджету на виконання програм соціально-економічного розвитку регіонів (на виконання заходів Програми забезпечення національної безпеки в Апостолівській міській територіальній громаді на 2023 рік)</t>
  </si>
  <si>
    <t>0611010</t>
  </si>
  <si>
    <t>0910</t>
  </si>
  <si>
    <t>Надання дошкільної освіти</t>
  </si>
  <si>
    <t>0611021</t>
  </si>
  <si>
    <t>1021</t>
  </si>
  <si>
    <t>Надання загальної середньої освіти закладами загальної середньої освітиза рахунок коштів місцевого бюджету</t>
  </si>
  <si>
    <t>Програма  культурно-мистецьких заходів на 2023 рік</t>
  </si>
  <si>
    <t>0614082</t>
  </si>
  <si>
    <t>Програма фінансової підтримки комунального підприємства «СИНЕРГІЯ» Апостолівської міської ради на 2023 рік</t>
  </si>
  <si>
    <t>0217670</t>
  </si>
  <si>
    <t>7670</t>
  </si>
  <si>
    <t>Внески до статутного капіталу суб'єктів господарювання</t>
  </si>
  <si>
    <t xml:space="preserve">Програмакомпенсації комунальному підприємству «Апостоловеводоканал» Апостолівської міської ради» різниці у тарифах, що утворилася внаслідок встановлення виконавчим комітетом Апостолівської міської ради тарифів на послуги нижче економічно-обґрунтованого рівня за 2022 рік, на 2023 рік
</t>
  </si>
  <si>
    <t>0216071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</si>
  <si>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</si>
  <si>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</si>
  <si>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</si>
  <si>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розвитку Криворізького районного територіального центру комплектування та соціальної підтримки щодо виконання завдань по приписці громадян до призовної дільниці, призову на військову службу, виконання покладених завдань на 2023 рік</t>
  </si>
  <si>
    <t>Субвенція з місцевого бюджету державному бюджету на виконання програм соціально-економічного розвитку регіонів (на виконання заходів Програми розвитку Криворізького районного територіального центру комплектування та соціальної підтримки щодо виконання завдань по приписці громадян до призовної дільниці, призову на військову службу, виконання покладених завдань на 2023 рік)</t>
  </si>
  <si>
    <t>03.03.2023                    № 1535-51/VIII</t>
  </si>
  <si>
    <t>23.12.2020                 № 61-4/VІІІ</t>
  </si>
  <si>
    <t>03.03.2023                    № 1522-51/VIII</t>
  </si>
  <si>
    <t>03.03.2023                   № 1521-51/VIII</t>
  </si>
  <si>
    <t xml:space="preserve">23.12.2020                     № 62-4/VIII </t>
  </si>
  <si>
    <t>22.12.2022                  № 1446-49/VIII</t>
  </si>
  <si>
    <t>03.03.2023                        № 1527-51/VIII</t>
  </si>
  <si>
    <t>03.03.2023                     № 1514-51/VIII</t>
  </si>
  <si>
    <t>23.12.2020                    № 71-4/VІІІ</t>
  </si>
  <si>
    <t>22.12.2022                  № 1444-49/VIII</t>
  </si>
  <si>
    <t>22.12.2022              № 1439-49/VIII</t>
  </si>
  <si>
    <t xml:space="preserve">Інші субвенції з місцевого бюджету </t>
  </si>
  <si>
    <t>субвенція з бюджету Апостолівської міської територіальної громади районному бюджету Криворізького району на виконання заходів Програми «Сприяння територіальній обороні, громадській безпеці, мобілізаційній роботі та  участі населення Апостолівської міської територіальної громади в русі національного спротиву на 2023 рік</t>
  </si>
  <si>
    <t>22.12.2022              № 1448-49/VIII</t>
  </si>
  <si>
    <t>15.03.2021                   № 148-7/УІІІ</t>
  </si>
  <si>
    <t>22.12.2022                 № 1438-49/VIII</t>
  </si>
  <si>
    <t>22.12.2022                    № 1436-49/VIII</t>
  </si>
  <si>
    <t>22.12.2022              № 1449-49/VIII</t>
  </si>
  <si>
    <t>0217310</t>
  </si>
  <si>
    <t>7310</t>
  </si>
  <si>
    <t>0443</t>
  </si>
  <si>
    <t>Будівництво об'єктів житлово-комунального господарства</t>
  </si>
  <si>
    <t>Програма фінансової підтримки Апостолівської організації Всеукраїнського фізкультурно- спортивного товариства «Колос» на 2023-2024 роки</t>
  </si>
  <si>
    <t>0215051</t>
  </si>
  <si>
    <t>0215053</t>
  </si>
  <si>
    <t>5053</t>
  </si>
  <si>
    <t>5051</t>
  </si>
  <si>
    <t>0810</t>
  </si>
  <si>
    <t>Фінансова підтримка регіональних всеукраїнських  об'єднань фізкультурно-спортивної спрямованості для проведення навчально-тренувальної та спортивної роботи</t>
  </si>
  <si>
    <t>Фінансова підтримка на утримання місцевих осередків (рад) всеукраїнських об'єднань фізкультурно-спортивної спрямованості</t>
  </si>
  <si>
    <t>Програма створення місцевого фонду матеріальних резервів для запобігання і ліквідації наслідків надзвичайних ситуацій на 2021 - 2025 роки на території Апостолівської міської ради</t>
  </si>
  <si>
    <t>23.12.2020                         № 63-4/VІІІ</t>
  </si>
  <si>
    <t>0218110</t>
  </si>
  <si>
    <t>8110</t>
  </si>
  <si>
    <t>0320</t>
  </si>
  <si>
    <t>Заходи із запобігання та ліквідації  надзвичайних ситуацій та наслідків стихійного лиха</t>
  </si>
  <si>
    <t>20.04.2023                        № 1585-53/VІІІ</t>
  </si>
  <si>
    <t>20.04.2023                   № 1592-53/VІІІ</t>
  </si>
  <si>
    <t>0213241</t>
  </si>
  <si>
    <t>3241</t>
  </si>
  <si>
    <t>Забезпечення діяльності інших закладів у сфері соціального захисту і соціального забезпечення</t>
  </si>
  <si>
    <t>Фінансова підтримка регіональних всеукраїнських об`єднань фізкультурно-спортивної спрямованості для проведення навчально-тренувальної та спортивної роботи</t>
  </si>
  <si>
    <t>Фінансова підтримка на утримання місцевих осередків (рад) всеукраїнських об`єднань фізкультурно-спортивної спрямованості</t>
  </si>
  <si>
    <t>Про затвердження місцевої програми фінансової підтримки Апостолівської організації Всеукраїнського фізкультурно-спортивного товаривства "Колос" на 2023-2024 роки"</t>
  </si>
  <si>
    <t>28.06.2023                  № 1707-56/VІІІ</t>
  </si>
  <si>
    <t>0216040</t>
  </si>
  <si>
    <t>6040</t>
  </si>
  <si>
    <t>Заходи, пов'язані з поліпшенням питної води</t>
  </si>
  <si>
    <t>Програма ремонту та утримання автомобільних доріг загального користування державного та місцевого значення, розташованих на території Апостолівської територіальної  громади, на 2023 рік</t>
  </si>
  <si>
    <t>0217322</t>
  </si>
  <si>
    <t>7322</t>
  </si>
  <si>
    <t>Будівництво імедичних установ та закладів</t>
  </si>
  <si>
    <t>20.07.2023                 № 1720-57/VІІІ</t>
  </si>
  <si>
    <t>субвенція з бюджету Апостолівської міської територіальної громади державному бюджету на поточні трансферти (закупівля техніки та обладнання спеціального призначення військова частина А3283)</t>
  </si>
  <si>
    <t>субвенція з бюджету Апостолівської міської територіальної громади обласному бюджету Дніпропетровської області на виконання заходів Програми територіальної оборони Дніпропетровської області та забеспечення заходів мобілізації на 2022-2024 роки</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</si>
  <si>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</si>
  <si>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</si>
  <si>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Реалізація проектів (заходів) з відновлення освітніх установ та закладів, пошкоджених / знищених внаслідок збройної агресії, за рахунок коштів місцевих бюджетів</t>
  </si>
  <si>
    <t>0617372</t>
  </si>
  <si>
    <t>7372</t>
  </si>
  <si>
    <t>0450100000</t>
  </si>
  <si>
    <t>до рішення сесії  Апостолівської міської ради</t>
  </si>
  <si>
    <t xml:space="preserve"> субвенція з бюджету Апостолівської міської територіальної громади районному бюджетові Криворізького району  на виконання заходів Програми впровадження державної політики органами влади у Криворізькому районі Дніпропетровської області на 2023-2025 роки</t>
  </si>
  <si>
    <t>Місцева цільова Програма впровадження державної політики місцевими органами виконавчої влади Криворізького району по Апостолівській територіальній громаді на 2023 рік</t>
  </si>
  <si>
    <t>Інша діяльність у сфері житлово-комунального господарства</t>
  </si>
  <si>
    <t>6090</t>
  </si>
  <si>
    <t>Програми забеспечення підтримання беспеки мешканців громади та запобігання вчиненню нових правопорушень особами , які засуджені до покарання , не пов'язаних з позбавленням волі, та які перебувають на обліку в Криворізькому районному відділі №2 філії Державної установи «Центр пробації» у Дніпропетровській області, на 2023-2024 роки»</t>
  </si>
  <si>
    <t>субвенція з бюджету Апостолівської міської територіальної громади державному бюджету на поточні трансферти (закупівля техніки та меблів Криворізькому районному відділу №2 філії Державної установи "Центр пробації" у Дніпропетровській області)</t>
  </si>
  <si>
    <t>03.10.2023              № 1895-61/VIII</t>
  </si>
  <si>
    <t>субвенція з бюджету Апостолівської міської територіальної громади державному бюджету на поточні трансферти (закупівля техніки зв'язку   , інформатизації та джерел безперебійного живлення (військова частина 3011 Національна гвардія України))</t>
  </si>
  <si>
    <t>Субвенція з місцевого бюджету державному бюджету на виконання програм соціально-економічного розвитку регіонів</t>
  </si>
  <si>
    <t>0611271</t>
  </si>
  <si>
    <t>0611272</t>
  </si>
  <si>
    <t>1271</t>
  </si>
  <si>
    <t>1272</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</si>
  <si>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</si>
  <si>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Реалізація заходів за рахунок освітньої субвенції з державного бюджету місцевим бюджетам (за спеціальним фондом державного бюджету)</t>
  </si>
  <si>
    <t>03.10.2023                   № 1892-61/VІІІ</t>
  </si>
  <si>
    <t>субвенція з бюджету Апостолівської міської територіальної громади державному бюджету на поточні трансферти (закупівля техніки та обладнання спеціального призначення військовій частині  А4741)</t>
  </si>
  <si>
    <t xml:space="preserve">від_17.11.2023    </t>
  </si>
  <si>
    <t>№__1958-64/VIII___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</si>
</sst>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28" x14ac:knownFonts="1">
    <font>
      <sz val="10"/>
      <color theme="1"/>
      <name val="Calibri"/>
      <family val="2"/>
      <charset val="204"/>
      <scheme val="minor"/>
    </font>
    <font>
      <sz val="10"/>
      <name val="Calibri"/>
      <family val="2"/>
      <charset val="204"/>
      <scheme val="minor"/>
    </font>
    <font>
      <i/>
      <sz val="10"/>
      <name val="Calibri"/>
      <family val="2"/>
      <charset val="204"/>
      <scheme val="minor"/>
    </font>
    <font>
      <b/>
      <sz val="10"/>
      <name val="Calibri"/>
      <family val="2"/>
      <charset val="204"/>
      <scheme val="minor"/>
    </font>
    <font>
      <sz val="7"/>
      <name val="Calibri"/>
      <family val="2"/>
      <charset val="204"/>
      <scheme val="minor"/>
    </font>
    <font>
      <sz val="10"/>
      <name val="Times New Roman"/>
      <family val="1"/>
      <charset val="204"/>
    </font>
    <font>
      <sz val="11"/>
      <color indexed="8"/>
      <name val="Calibri"/>
      <family val="2"/>
      <charset val="204"/>
    </font>
    <font>
      <sz val="10"/>
      <name val="Arial Cyr"/>
      <family val="2"/>
      <charset val="204"/>
    </font>
    <font>
      <sz val="11"/>
      <color indexed="62"/>
      <name val="Calibri"/>
      <family val="2"/>
      <charset val="204"/>
    </font>
    <font>
      <sz val="11"/>
      <color indexed="17"/>
      <name val="Calibri"/>
      <family val="2"/>
      <charset val="204"/>
    </font>
    <font>
      <sz val="11"/>
      <color indexed="10"/>
      <name val="Calibri"/>
      <family val="2"/>
      <charset val="204"/>
    </font>
    <font>
      <sz val="10"/>
      <name val="Courier New"/>
      <family val="3"/>
      <charset val="204"/>
    </font>
    <font>
      <b/>
      <sz val="11"/>
      <color indexed="9"/>
      <name val="Calibri"/>
      <family val="2"/>
      <charset val="204"/>
    </font>
    <font>
      <b/>
      <sz val="18"/>
      <color indexed="62"/>
      <name val="Cambria"/>
      <family val="2"/>
      <charset val="204"/>
    </font>
    <font>
      <sz val="10"/>
      <name val="Arial"/>
      <family val="2"/>
      <charset val="204"/>
    </font>
    <font>
      <b/>
      <sz val="14"/>
      <name val="Times New Roman"/>
      <family val="1"/>
      <charset val="204"/>
    </font>
    <font>
      <sz val="12"/>
      <name val="Times New Roman"/>
      <family val="1"/>
      <charset val="204"/>
    </font>
    <font>
      <b/>
      <sz val="12"/>
      <name val="Times New Roman"/>
      <family val="1"/>
      <charset val="204"/>
    </font>
    <font>
      <b/>
      <u/>
      <sz val="12"/>
      <name val="Times New Roman"/>
      <family val="1"/>
      <charset val="204"/>
    </font>
    <font>
      <i/>
      <sz val="12"/>
      <name val="Times New Roman"/>
      <family val="1"/>
      <charset val="204"/>
    </font>
    <font>
      <u/>
      <sz val="10"/>
      <name val="Calibri"/>
      <family val="2"/>
      <charset val="204"/>
    </font>
    <font>
      <i/>
      <sz val="8"/>
      <name val="Calibri"/>
      <family val="2"/>
      <charset val="204"/>
      <scheme val="minor"/>
    </font>
    <font>
      <u/>
      <sz val="10"/>
      <name val="Times New Roman"/>
      <family val="1"/>
      <charset val="204"/>
    </font>
    <font>
      <sz val="14"/>
      <name val="Times New Roman"/>
      <family val="1"/>
      <charset val="204"/>
    </font>
    <font>
      <i/>
      <sz val="8"/>
      <name val="Times New Roman"/>
      <family val="1"/>
      <charset val="204"/>
    </font>
    <font>
      <i/>
      <sz val="12"/>
      <color rgb="FF000000"/>
      <name val="Times New Roman"/>
      <family val="1"/>
      <charset val="204"/>
    </font>
    <font>
      <b/>
      <sz val="12"/>
      <color rgb="FF000000"/>
      <name val="Times New Roman"/>
      <family val="1"/>
      <charset val="204"/>
    </font>
    <font>
      <b/>
      <i/>
      <sz val="12"/>
      <name val="Times New Roman"/>
      <family val="1"/>
      <charset val="204"/>
    </font>
  </fonts>
  <fills count="1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45">
    <xf numFmtId="0" fontId="0"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0" borderId="0"/>
    <xf numFmtId="0" fontId="8" fillId="12" borderId="6" applyNumberFormat="0" applyAlignment="0" applyProtection="0"/>
    <xf numFmtId="0" fontId="9" fillId="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0" fillId="0" borderId="7" applyNumberFormat="0" applyFill="0" applyAlignment="0" applyProtection="0"/>
    <xf numFmtId="0" fontId="12" fillId="13" borderId="8" applyNumberFormat="0" applyAlignment="0" applyProtection="0"/>
    <xf numFmtId="0" fontId="13" fillId="0" borderId="0" applyNumberFormat="0" applyFill="0" applyBorder="0" applyAlignment="0" applyProtection="0"/>
    <xf numFmtId="0" fontId="7" fillId="0" borderId="0"/>
    <xf numFmtId="0" fontId="5" fillId="0" borderId="0"/>
    <xf numFmtId="0" fontId="5" fillId="0" borderId="0"/>
    <xf numFmtId="0" fontId="5" fillId="14" borderId="9" applyNumberFormat="0" applyAlignment="0" applyProtection="0"/>
    <xf numFmtId="0" fontId="14" fillId="0" borderId="0"/>
    <xf numFmtId="0" fontId="10" fillId="0" borderId="0" applyNumberFormat="0" applyFill="0" applyBorder="0" applyAlignment="0" applyProtection="0"/>
  </cellStyleXfs>
  <cellXfs count="104">
    <xf numFmtId="0" fontId="0" fillId="0" borderId="0" xfId="0"/>
    <xf numFmtId="49" fontId="1" fillId="0" borderId="0" xfId="0" applyNumberFormat="1" applyFont="1"/>
    <xf numFmtId="0" fontId="1" fillId="0" borderId="0" xfId="0" applyFont="1"/>
    <xf numFmtId="4" fontId="1" fillId="0" borderId="0" xfId="0" applyNumberFormat="1" applyFont="1"/>
    <xf numFmtId="0" fontId="3" fillId="0" borderId="0" xfId="0" applyFont="1"/>
    <xf numFmtId="49" fontId="4" fillId="0" borderId="0" xfId="0" applyNumberFormat="1" applyFont="1"/>
    <xf numFmtId="0" fontId="5" fillId="0" borderId="0" xfId="0" applyFont="1"/>
    <xf numFmtId="0" fontId="17" fillId="0" borderId="0" xfId="0" applyFont="1"/>
    <xf numFmtId="0" fontId="16" fillId="0" borderId="0" xfId="0" applyFont="1"/>
    <xf numFmtId="49" fontId="17" fillId="0" borderId="1" xfId="41" applyNumberFormat="1" applyFont="1" applyFill="1" applyBorder="1" applyAlignment="1" applyProtection="1">
      <alignment horizontal="center" vertical="center" wrapText="1"/>
    </xf>
    <xf numFmtId="0" fontId="18" fillId="0" borderId="1" xfId="41" applyFont="1" applyFill="1" applyBorder="1" applyAlignment="1">
      <alignment horizontal="center" vertical="center" wrapText="1"/>
    </xf>
    <xf numFmtId="0" fontId="16" fillId="0" borderId="1" xfId="41" applyFont="1" applyFill="1" applyBorder="1" applyAlignment="1" applyProtection="1">
      <alignment horizontal="center" vertical="center"/>
    </xf>
    <xf numFmtId="49" fontId="16" fillId="0" borderId="1" xfId="41" applyNumberFormat="1" applyFont="1" applyFill="1" applyBorder="1" applyAlignment="1" applyProtection="1">
      <alignment horizontal="center" vertical="center" wrapText="1"/>
    </xf>
    <xf numFmtId="0" fontId="19" fillId="0" borderId="0" xfId="0" applyFont="1"/>
    <xf numFmtId="0" fontId="2" fillId="0" borderId="0" xfId="0" applyFont="1"/>
    <xf numFmtId="49" fontId="5" fillId="0" borderId="0" xfId="0" applyNumberFormat="1" applyFont="1"/>
    <xf numFmtId="4" fontId="5" fillId="0" borderId="0" xfId="0" applyNumberFormat="1" applyFont="1"/>
    <xf numFmtId="49" fontId="15" fillId="0" borderId="0" xfId="0" applyNumberFormat="1" applyFont="1" applyAlignment="1">
      <alignment horizontal="center" vertical="center"/>
    </xf>
    <xf numFmtId="49" fontId="15" fillId="0" borderId="0" xfId="0" applyNumberFormat="1" applyFont="1"/>
    <xf numFmtId="0" fontId="15" fillId="0" borderId="0" xfId="0" applyFont="1"/>
    <xf numFmtId="4" fontId="15" fillId="0" borderId="0" xfId="0" applyNumberFormat="1" applyFont="1"/>
    <xf numFmtId="49" fontId="19" fillId="0" borderId="1" xfId="41" applyNumberFormat="1" applyFont="1" applyFill="1" applyBorder="1" applyAlignment="1" applyProtection="1">
      <alignment vertical="center" wrapText="1"/>
    </xf>
    <xf numFmtId="0" fontId="17" fillId="0" borderId="1" xfId="41" applyFont="1" applyFill="1" applyBorder="1" applyAlignment="1" applyProtection="1">
      <alignment horizontal="center" vertical="center" wrapText="1"/>
    </xf>
    <xf numFmtId="49" fontId="19" fillId="0" borderId="1" xfId="41" applyNumberFormat="1" applyFont="1" applyFill="1" applyBorder="1" applyAlignment="1" applyProtection="1">
      <alignment horizontal="center" vertical="center" wrapText="1"/>
    </xf>
    <xf numFmtId="0" fontId="19" fillId="0" borderId="1" xfId="41" applyFont="1" applyFill="1" applyBorder="1" applyAlignment="1" applyProtection="1">
      <alignment horizontal="center" vertical="center"/>
    </xf>
    <xf numFmtId="49" fontId="20" fillId="0" borderId="0" xfId="0" applyNumberFormat="1" applyFont="1" applyBorder="1"/>
    <xf numFmtId="0" fontId="19" fillId="0" borderId="1" xfId="41" applyFont="1" applyFill="1" applyBorder="1" applyAlignment="1">
      <alignment horizontal="left" vertical="center" wrapText="1"/>
    </xf>
    <xf numFmtId="164" fontId="5" fillId="0" borderId="0" xfId="0" applyNumberFormat="1" applyFont="1"/>
    <xf numFmtId="164" fontId="15" fillId="0" borderId="0" xfId="0" applyNumberFormat="1" applyFont="1"/>
    <xf numFmtId="164" fontId="1" fillId="0" borderId="0" xfId="0" applyNumberFormat="1" applyFont="1"/>
    <xf numFmtId="164" fontId="17" fillId="0" borderId="1" xfId="41" applyNumberFormat="1" applyFont="1" applyFill="1" applyBorder="1" applyAlignment="1" applyProtection="1">
      <alignment horizontal="right" vertical="center" wrapText="1"/>
    </xf>
    <xf numFmtId="164" fontId="19" fillId="0" borderId="1" xfId="41" applyNumberFormat="1" applyFont="1" applyFill="1" applyBorder="1" applyAlignment="1" applyProtection="1">
      <alignment horizontal="right" vertical="center" wrapText="1"/>
    </xf>
    <xf numFmtId="164" fontId="19" fillId="0" borderId="1" xfId="41" applyNumberFormat="1" applyFont="1" applyFill="1" applyBorder="1" applyAlignment="1">
      <alignment horizontal="right" vertical="center"/>
    </xf>
    <xf numFmtId="164" fontId="16" fillId="0" borderId="1" xfId="41" applyNumberFormat="1" applyFont="1" applyFill="1" applyBorder="1" applyAlignment="1">
      <alignment horizontal="right" vertical="center"/>
    </xf>
    <xf numFmtId="164" fontId="16" fillId="0" borderId="1" xfId="41" applyNumberFormat="1" applyFont="1" applyFill="1" applyBorder="1" applyAlignment="1" applyProtection="1">
      <alignment horizontal="right" vertical="center" wrapText="1"/>
    </xf>
    <xf numFmtId="1" fontId="21" fillId="0" borderId="0" xfId="0" applyNumberFormat="1" applyFont="1"/>
    <xf numFmtId="164" fontId="22" fillId="0" borderId="0" xfId="0" applyNumberFormat="1" applyFont="1"/>
    <xf numFmtId="49" fontId="23" fillId="0" borderId="0" xfId="0" applyNumberFormat="1" applyFont="1"/>
    <xf numFmtId="0" fontId="23" fillId="0" borderId="0" xfId="0" applyFont="1"/>
    <xf numFmtId="4" fontId="23" fillId="0" borderId="0" xfId="0" applyNumberFormat="1" applyFont="1"/>
    <xf numFmtId="164" fontId="23" fillId="0" borderId="0" xfId="0" applyNumberFormat="1" applyFont="1"/>
    <xf numFmtId="164" fontId="16" fillId="0" borderId="2" xfId="0" applyNumberFormat="1" applyFont="1" applyBorder="1" applyAlignment="1">
      <alignment horizontal="center" vertical="center" wrapText="1"/>
    </xf>
    <xf numFmtId="164" fontId="16" fillId="0" borderId="11" xfId="0" applyNumberFormat="1" applyFont="1" applyBorder="1" applyAlignment="1">
      <alignment horizontal="center" vertical="center" wrapText="1"/>
    </xf>
    <xf numFmtId="1" fontId="24" fillId="0" borderId="2"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64" fontId="17" fillId="0" borderId="2" xfId="0" applyNumberFormat="1" applyFont="1" applyBorder="1" applyAlignment="1">
      <alignment horizontal="right" vertical="center" wrapText="1"/>
    </xf>
    <xf numFmtId="49"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64" fontId="19" fillId="0" borderId="2" xfId="0" applyNumberFormat="1" applyFont="1" applyBorder="1" applyAlignment="1">
      <alignment horizontal="right" vertical="center" wrapText="1"/>
    </xf>
    <xf numFmtId="0" fontId="19" fillId="0" borderId="2" xfId="0" quotePrefix="1" applyFont="1" applyBorder="1" applyAlignment="1">
      <alignment horizontal="center" vertical="center" wrapText="1"/>
    </xf>
    <xf numFmtId="0" fontId="19" fillId="0" borderId="2" xfId="0" applyFont="1" applyBorder="1" applyAlignment="1">
      <alignment horizontal="left" vertical="center" wrapText="1"/>
    </xf>
    <xf numFmtId="164" fontId="19" fillId="0" borderId="11" xfId="0" applyNumberFormat="1" applyFont="1" applyBorder="1" applyAlignment="1">
      <alignment horizontal="right" vertical="center" wrapText="1"/>
    </xf>
    <xf numFmtId="164" fontId="19" fillId="0" borderId="5" xfId="0" applyNumberFormat="1" applyFont="1" applyBorder="1" applyAlignment="1">
      <alignment horizontal="right" vertical="center" wrapText="1"/>
    </xf>
    <xf numFmtId="0" fontId="19" fillId="0" borderId="2" xfId="0" applyFont="1" applyBorder="1" applyAlignment="1">
      <alignment vertical="center" wrapText="1"/>
    </xf>
    <xf numFmtId="0" fontId="16" fillId="0" borderId="2" xfId="0" applyFont="1" applyBorder="1" applyAlignment="1">
      <alignment horizontal="center" vertical="center" wrapText="1"/>
    </xf>
    <xf numFmtId="164" fontId="16" fillId="0" borderId="2" xfId="0" applyNumberFormat="1" applyFont="1" applyBorder="1" applyAlignment="1">
      <alignment horizontal="right" vertical="center" wrapText="1"/>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64" fontId="17" fillId="0" borderId="1" xfId="0" applyNumberFormat="1" applyFont="1" applyBorder="1" applyAlignment="1">
      <alignment horizontal="right" vertical="center" wrapText="1"/>
    </xf>
    <xf numFmtId="49" fontId="19"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164" fontId="19" fillId="0" borderId="4" xfId="0" applyNumberFormat="1" applyFont="1" applyBorder="1" applyAlignment="1">
      <alignment horizontal="right" vertical="center" wrapText="1"/>
    </xf>
    <xf numFmtId="49" fontId="17"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164" fontId="17" fillId="0" borderId="4" xfId="0" applyNumberFormat="1" applyFont="1" applyBorder="1" applyAlignment="1">
      <alignment horizontal="right"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vertical="center" wrapText="1"/>
    </xf>
    <xf numFmtId="14"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64" fontId="19" fillId="0" borderId="1" xfId="0" applyNumberFormat="1" applyFont="1" applyBorder="1" applyAlignment="1">
      <alignment horizontal="right" vertical="center" wrapText="1"/>
    </xf>
    <xf numFmtId="0" fontId="19" fillId="0" borderId="1" xfId="0" applyFont="1" applyBorder="1" applyAlignment="1">
      <alignment horizontal="left" vertical="center" wrapText="1"/>
    </xf>
    <xf numFmtId="0" fontId="17" fillId="0" borderId="1" xfId="0" applyFont="1" applyBorder="1" applyAlignment="1">
      <alignment vertical="center" wrapText="1"/>
    </xf>
    <xf numFmtId="0" fontId="23" fillId="0" borderId="0" xfId="0" applyFont="1" applyAlignment="1">
      <alignment horizontal="left"/>
    </xf>
    <xf numFmtId="14" fontId="17" fillId="0" borderId="2" xfId="0" applyNumberFormat="1" applyFont="1" applyBorder="1" applyAlignment="1">
      <alignment horizontal="center" vertical="center" wrapText="1"/>
    </xf>
    <xf numFmtId="49"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64" fontId="17" fillId="0" borderId="2" xfId="0" applyNumberFormat="1" applyFont="1" applyFill="1" applyBorder="1" applyAlignment="1">
      <alignment horizontal="right" vertical="center" wrapText="1"/>
    </xf>
    <xf numFmtId="0" fontId="2" fillId="0" borderId="0" xfId="0" applyFont="1" applyFill="1"/>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64" fontId="19" fillId="0" borderId="2" xfId="0" applyNumberFormat="1" applyFont="1" applyFill="1" applyBorder="1" applyAlignment="1">
      <alignment horizontal="right" vertical="center" wrapText="1"/>
    </xf>
    <xf numFmtId="0" fontId="17" fillId="15" borderId="1" xfId="0" applyFont="1" applyFill="1" applyBorder="1" applyAlignment="1">
      <alignment horizontal="center" vertical="center" wrapText="1"/>
    </xf>
    <xf numFmtId="49" fontId="19" fillId="15" borderId="1" xfId="41" applyNumberFormat="1" applyFont="1" applyFill="1" applyBorder="1" applyAlignment="1" applyProtection="1">
      <alignment horizontal="center" vertical="center" wrapText="1"/>
    </xf>
    <xf numFmtId="0" fontId="16" fillId="0" borderId="4" xfId="0" applyFont="1" applyBorder="1" applyAlignment="1">
      <alignment horizontal="center" vertical="center" wrapText="1"/>
    </xf>
    <xf numFmtId="0" fontId="25" fillId="0" borderId="0" xfId="0" applyFont="1" applyAlignment="1">
      <alignment vertical="center" wrapText="1"/>
    </xf>
    <xf numFmtId="0" fontId="26" fillId="0" borderId="0" xfId="0" applyFont="1" applyAlignment="1">
      <alignment vertical="center" wrapText="1"/>
    </xf>
    <xf numFmtId="0" fontId="19" fillId="0" borderId="3" xfId="0" applyFont="1" applyBorder="1" applyAlignment="1">
      <alignment horizontal="center" vertical="center" wrapText="1"/>
    </xf>
    <xf numFmtId="164" fontId="19" fillId="0" borderId="3" xfId="0" applyNumberFormat="1" applyFont="1" applyBorder="1" applyAlignment="1">
      <alignment horizontal="right" vertical="center" wrapText="1"/>
    </xf>
    <xf numFmtId="164" fontId="19" fillId="0" borderId="12" xfId="0" applyNumberFormat="1" applyFont="1" applyBorder="1" applyAlignment="1">
      <alignment horizontal="right" vertical="center" wrapText="1"/>
    </xf>
    <xf numFmtId="0" fontId="19" fillId="0" borderId="1" xfId="0" quotePrefix="1" applyFont="1" applyBorder="1" applyAlignment="1">
      <alignment horizontal="center" vertical="center" wrapText="1"/>
    </xf>
    <xf numFmtId="0" fontId="25" fillId="0" borderId="1" xfId="0" applyFont="1" applyBorder="1" applyAlignment="1">
      <alignment vertical="center" wrapText="1"/>
    </xf>
    <xf numFmtId="0" fontId="26" fillId="0" borderId="1" xfId="0" applyFont="1" applyBorder="1" applyAlignment="1">
      <alignment vertical="center" wrapText="1"/>
    </xf>
    <xf numFmtId="0" fontId="19" fillId="0" borderId="5" xfId="0" quotePrefix="1" applyFont="1" applyBorder="1" applyAlignment="1">
      <alignment horizontal="center" vertical="center" wrapText="1"/>
    </xf>
    <xf numFmtId="0" fontId="19" fillId="0" borderId="13" xfId="0" applyFont="1" applyBorder="1" applyAlignment="1">
      <alignment horizontal="center" vertical="center" wrapText="1"/>
    </xf>
    <xf numFmtId="0" fontId="19" fillId="0" borderId="3" xfId="0" applyFont="1" applyBorder="1" applyAlignment="1">
      <alignment horizontal="left" vertical="center" wrapText="1"/>
    </xf>
    <xf numFmtId="164" fontId="27" fillId="0" borderId="1" xfId="0" applyNumberFormat="1" applyFont="1" applyBorder="1" applyAlignment="1">
      <alignment horizontal="righ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64" fontId="16" fillId="0" borderId="3" xfId="0" applyNumberFormat="1" applyFont="1" applyBorder="1" applyAlignment="1">
      <alignment horizontal="center" vertical="center" wrapText="1"/>
    </xf>
    <xf numFmtId="164" fontId="16" fillId="0" borderId="4"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164" fontId="16" fillId="0" borderId="10" xfId="0" applyNumberFormat="1" applyFont="1" applyBorder="1" applyAlignment="1">
      <alignment horizontal="center" vertical="center" wrapText="1"/>
    </xf>
  </cellXfs>
  <cellStyles count="45">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Normal_meresha_07" xfId="14"/>
    <cellStyle name="Ввід 2" xfId="15"/>
    <cellStyle name="Добре" xfId="16"/>
    <cellStyle name="Звичайний 10" xfId="17"/>
    <cellStyle name="Звичайний 11" xfId="18"/>
    <cellStyle name="Звичайний 12" xfId="19"/>
    <cellStyle name="Звичайний 13" xfId="20"/>
    <cellStyle name="Звичайний 14" xfId="21"/>
    <cellStyle name="Звичайний 15" xfId="22"/>
    <cellStyle name="Звичайний 16" xfId="23"/>
    <cellStyle name="Звичайний 17" xfId="24"/>
    <cellStyle name="Звичайний 18" xfId="25"/>
    <cellStyle name="Звичайний 19" xfId="26"/>
    <cellStyle name="Звичайний 2" xfId="27"/>
    <cellStyle name="Звичайний 20" xfId="28"/>
    <cellStyle name="Звичайний 21" xfId="1"/>
    <cellStyle name="Звичайний 3" xfId="29"/>
    <cellStyle name="Звичайний 4" xfId="30"/>
    <cellStyle name="Звичайний 5" xfId="31"/>
    <cellStyle name="Звичайний 6" xfId="32"/>
    <cellStyle name="Звичайний 7" xfId="33"/>
    <cellStyle name="Звичайний 8" xfId="34"/>
    <cellStyle name="Звичайний 9" xfId="35"/>
    <cellStyle name="Зв'язана клітинка 2" xfId="36"/>
    <cellStyle name="Контрольна клітинка 2" xfId="37"/>
    <cellStyle name="Назва 2" xfId="38"/>
    <cellStyle name="Обычный" xfId="0" builtinId="0"/>
    <cellStyle name="Обычный 2" xfId="39"/>
    <cellStyle name="Обычный 4" xfId="40"/>
    <cellStyle name="Обычный_Дод 7 РП 30.01.12" xfId="41"/>
    <cellStyle name="Примечание 2" xfId="42"/>
    <cellStyle name="Стиль 1" xfId="43"/>
    <cellStyle name="Текст попередження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0"/>
  <sheetViews>
    <sheetView tabSelected="1" view="pageBreakPreview" zoomScaleSheetLayoutView="100" workbookViewId="0">
      <selection activeCell="G4" sqref="G4"/>
    </sheetView>
  </sheetViews>
  <sheetFormatPr defaultColWidth="9.140625" defaultRowHeight="12.75" x14ac:dyDescent="0.2"/>
  <cols>
    <col min="1" max="1" width="15.28515625" style="1" customWidth="1"/>
    <col min="2" max="2" width="16.42578125" style="1" customWidth="1"/>
    <col min="3" max="3" width="17.140625" style="1" customWidth="1"/>
    <col min="4" max="4" width="56.5703125" style="2" customWidth="1"/>
    <col min="5" max="5" width="45.85546875" style="2" customWidth="1"/>
    <col min="6" max="6" width="17.5703125" style="3" customWidth="1"/>
    <col min="7" max="7" width="16.5703125" style="29" customWidth="1"/>
    <col min="8" max="9" width="15.7109375" style="29" customWidth="1"/>
    <col min="10" max="10" width="16.140625" style="29" customWidth="1"/>
    <col min="11" max="11" width="13.140625" style="2" customWidth="1"/>
    <col min="12" max="16384" width="9.140625" style="2"/>
  </cols>
  <sheetData>
    <row r="1" spans="1:10" s="6" customFormat="1" x14ac:dyDescent="0.2">
      <c r="A1" s="15"/>
      <c r="B1" s="15"/>
      <c r="C1" s="15"/>
      <c r="F1" s="16"/>
      <c r="G1" s="27" t="s">
        <v>132</v>
      </c>
      <c r="H1" s="27"/>
      <c r="I1" s="27"/>
      <c r="J1" s="27"/>
    </row>
    <row r="2" spans="1:10" s="6" customFormat="1" x14ac:dyDescent="0.2">
      <c r="A2" s="15"/>
      <c r="B2" s="15"/>
      <c r="C2" s="15"/>
      <c r="F2" s="16"/>
      <c r="G2" s="27" t="s">
        <v>219</v>
      </c>
      <c r="H2" s="27"/>
      <c r="I2" s="27"/>
      <c r="J2" s="27"/>
    </row>
    <row r="3" spans="1:10" s="6" customFormat="1" x14ac:dyDescent="0.2">
      <c r="A3" s="15"/>
      <c r="B3" s="15"/>
      <c r="C3" s="15"/>
      <c r="F3" s="16"/>
      <c r="G3" s="27" t="s">
        <v>237</v>
      </c>
      <c r="H3" s="27"/>
      <c r="I3" s="27"/>
      <c r="J3" s="27"/>
    </row>
    <row r="4" spans="1:10" s="6" customFormat="1" x14ac:dyDescent="0.2">
      <c r="A4" s="15"/>
      <c r="B4" s="15"/>
      <c r="C4" s="15"/>
      <c r="F4" s="16"/>
      <c r="G4" s="36" t="s">
        <v>238</v>
      </c>
      <c r="H4" s="27"/>
      <c r="I4" s="27"/>
      <c r="J4" s="27"/>
    </row>
    <row r="5" spans="1:10" s="6" customFormat="1" x14ac:dyDescent="0.2">
      <c r="A5" s="15"/>
      <c r="B5" s="15"/>
      <c r="C5" s="15"/>
      <c r="F5" s="16"/>
      <c r="G5" s="27"/>
      <c r="H5" s="27"/>
      <c r="I5" s="27"/>
      <c r="J5" s="27"/>
    </row>
    <row r="6" spans="1:10" s="19" customFormat="1" ht="18.75" x14ac:dyDescent="0.3">
      <c r="A6" s="25" t="s">
        <v>46</v>
      </c>
      <c r="B6" s="18"/>
      <c r="E6" s="17" t="s">
        <v>120</v>
      </c>
      <c r="F6" s="20"/>
      <c r="G6" s="28"/>
      <c r="H6" s="28"/>
      <c r="I6" s="28"/>
      <c r="J6" s="28"/>
    </row>
    <row r="7" spans="1:10" x14ac:dyDescent="0.2">
      <c r="A7" s="1" t="s">
        <v>218</v>
      </c>
      <c r="J7" s="27" t="s">
        <v>31</v>
      </c>
    </row>
    <row r="8" spans="1:10" ht="15.75" customHeight="1" x14ac:dyDescent="0.2">
      <c r="A8" s="98" t="s">
        <v>75</v>
      </c>
      <c r="B8" s="98" t="s">
        <v>76</v>
      </c>
      <c r="C8" s="98" t="s">
        <v>30</v>
      </c>
      <c r="D8" s="98" t="s">
        <v>77</v>
      </c>
      <c r="E8" s="98" t="s">
        <v>85</v>
      </c>
      <c r="F8" s="98" t="s">
        <v>78</v>
      </c>
      <c r="G8" s="100" t="s">
        <v>22</v>
      </c>
      <c r="H8" s="100" t="s">
        <v>0</v>
      </c>
      <c r="I8" s="102" t="s">
        <v>1</v>
      </c>
      <c r="J8" s="103"/>
    </row>
    <row r="9" spans="1:10" ht="107.25" customHeight="1" x14ac:dyDescent="0.2">
      <c r="A9" s="99"/>
      <c r="B9" s="99"/>
      <c r="C9" s="99"/>
      <c r="D9" s="99"/>
      <c r="E9" s="99"/>
      <c r="F9" s="99"/>
      <c r="G9" s="101"/>
      <c r="H9" s="101"/>
      <c r="I9" s="41" t="s">
        <v>23</v>
      </c>
      <c r="J9" s="42" t="s">
        <v>24</v>
      </c>
    </row>
    <row r="10" spans="1:10" s="35" customFormat="1" ht="11.25" x14ac:dyDescent="0.2">
      <c r="A10" s="43">
        <v>1</v>
      </c>
      <c r="B10" s="43">
        <v>2</v>
      </c>
      <c r="C10" s="43">
        <v>3</v>
      </c>
      <c r="D10" s="43">
        <v>4</v>
      </c>
      <c r="E10" s="43">
        <v>5</v>
      </c>
      <c r="F10" s="43">
        <v>6</v>
      </c>
      <c r="G10" s="43">
        <v>7</v>
      </c>
      <c r="H10" s="43">
        <v>8</v>
      </c>
      <c r="I10" s="43">
        <v>9</v>
      </c>
      <c r="J10" s="44">
        <v>10</v>
      </c>
    </row>
    <row r="11" spans="1:10" s="7" customFormat="1" ht="47.25" x14ac:dyDescent="0.25">
      <c r="A11" s="45"/>
      <c r="B11" s="45"/>
      <c r="C11" s="45"/>
      <c r="D11" s="46"/>
      <c r="E11" s="46" t="s">
        <v>121</v>
      </c>
      <c r="F11" s="46" t="s">
        <v>175</v>
      </c>
      <c r="G11" s="47">
        <f>G13</f>
        <v>325000</v>
      </c>
      <c r="H11" s="47">
        <f>H13</f>
        <v>245000</v>
      </c>
      <c r="I11" s="47">
        <f>I13</f>
        <v>80000</v>
      </c>
      <c r="J11" s="47">
        <f>J13</f>
        <v>80000</v>
      </c>
    </row>
    <row r="12" spans="1:10" s="13" customFormat="1" ht="15.75" x14ac:dyDescent="0.25">
      <c r="A12" s="48"/>
      <c r="B12" s="48"/>
      <c r="C12" s="48"/>
      <c r="D12" s="49"/>
      <c r="E12" s="49" t="s">
        <v>27</v>
      </c>
      <c r="F12" s="49"/>
      <c r="G12" s="50"/>
      <c r="H12" s="50"/>
      <c r="I12" s="50"/>
      <c r="J12" s="50"/>
    </row>
    <row r="13" spans="1:10" s="8" customFormat="1" ht="15.75" x14ac:dyDescent="0.25">
      <c r="A13" s="9" t="s">
        <v>28</v>
      </c>
      <c r="B13" s="9"/>
      <c r="C13" s="9"/>
      <c r="D13" s="10" t="s">
        <v>60</v>
      </c>
      <c r="E13" s="11"/>
      <c r="F13" s="11"/>
      <c r="G13" s="30">
        <f>G14</f>
        <v>325000</v>
      </c>
      <c r="H13" s="30">
        <f t="shared" ref="H13:J13" si="0">H14</f>
        <v>245000</v>
      </c>
      <c r="I13" s="30">
        <f t="shared" si="0"/>
        <v>80000</v>
      </c>
      <c r="J13" s="30">
        <f t="shared" si="0"/>
        <v>80000</v>
      </c>
    </row>
    <row r="14" spans="1:10" s="8" customFormat="1" ht="15.75" x14ac:dyDescent="0.25">
      <c r="A14" s="9" t="s">
        <v>29</v>
      </c>
      <c r="B14" s="9"/>
      <c r="C14" s="9"/>
      <c r="D14" s="10" t="s">
        <v>60</v>
      </c>
      <c r="E14" s="11"/>
      <c r="F14" s="11"/>
      <c r="G14" s="30">
        <f>G15+G17+G16</f>
        <v>325000</v>
      </c>
      <c r="H14" s="30">
        <f>H15+H17+H16</f>
        <v>245000</v>
      </c>
      <c r="I14" s="30">
        <f>I15+I17+I16</f>
        <v>80000</v>
      </c>
      <c r="J14" s="30">
        <f>J15+J17+J16</f>
        <v>80000</v>
      </c>
    </row>
    <row r="15" spans="1:10" s="14" customFormat="1" ht="15.75" x14ac:dyDescent="0.2">
      <c r="A15" s="51" t="s">
        <v>56</v>
      </c>
      <c r="B15" s="51" t="s">
        <v>57</v>
      </c>
      <c r="C15" s="51" t="s">
        <v>58</v>
      </c>
      <c r="D15" s="52" t="s">
        <v>59</v>
      </c>
      <c r="E15" s="49"/>
      <c r="F15" s="49"/>
      <c r="G15" s="50">
        <f>H15+I15</f>
        <v>45000</v>
      </c>
      <c r="H15" s="50">
        <v>45000</v>
      </c>
      <c r="I15" s="50">
        <v>0</v>
      </c>
      <c r="J15" s="53">
        <v>0</v>
      </c>
    </row>
    <row r="16" spans="1:10" s="14" customFormat="1" ht="66" customHeight="1" x14ac:dyDescent="0.2">
      <c r="A16" s="51" t="s">
        <v>213</v>
      </c>
      <c r="B16" s="51">
        <v>150</v>
      </c>
      <c r="C16" s="51">
        <v>111</v>
      </c>
      <c r="D16" s="52" t="s">
        <v>214</v>
      </c>
      <c r="E16" s="49"/>
      <c r="F16" s="49"/>
      <c r="G16" s="50">
        <f>H16+I16</f>
        <v>80000</v>
      </c>
      <c r="H16" s="50">
        <v>0</v>
      </c>
      <c r="I16" s="50">
        <v>80000</v>
      </c>
      <c r="J16" s="54">
        <v>80000</v>
      </c>
    </row>
    <row r="17" spans="1:10" s="14" customFormat="1" ht="15.75" x14ac:dyDescent="0.2">
      <c r="A17" s="51" t="s">
        <v>112</v>
      </c>
      <c r="B17" s="51" t="s">
        <v>113</v>
      </c>
      <c r="C17" s="51" t="s">
        <v>57</v>
      </c>
      <c r="D17" s="52" t="s">
        <v>133</v>
      </c>
      <c r="E17" s="49"/>
      <c r="F17" s="49"/>
      <c r="G17" s="50">
        <f>H17+I17</f>
        <v>200000</v>
      </c>
      <c r="H17" s="50">
        <f>H19</f>
        <v>200000</v>
      </c>
      <c r="I17" s="50">
        <f t="shared" ref="I17:J17" si="1">I19</f>
        <v>0</v>
      </c>
      <c r="J17" s="50">
        <f t="shared" si="1"/>
        <v>0</v>
      </c>
    </row>
    <row r="18" spans="1:10" s="14" customFormat="1" ht="15.75" x14ac:dyDescent="0.2">
      <c r="A18" s="51"/>
      <c r="B18" s="51"/>
      <c r="C18" s="51"/>
      <c r="D18" s="52" t="s">
        <v>27</v>
      </c>
      <c r="E18" s="49"/>
      <c r="F18" s="49"/>
      <c r="G18" s="50"/>
      <c r="H18" s="50"/>
      <c r="I18" s="50"/>
      <c r="J18" s="54"/>
    </row>
    <row r="19" spans="1:10" s="14" customFormat="1" ht="78.75" x14ac:dyDescent="0.2">
      <c r="A19" s="51"/>
      <c r="B19" s="51"/>
      <c r="C19" s="51"/>
      <c r="D19" s="52" t="s">
        <v>134</v>
      </c>
      <c r="E19" s="49"/>
      <c r="F19" s="49"/>
      <c r="G19" s="50">
        <f>H19+I19</f>
        <v>200000</v>
      </c>
      <c r="H19" s="50">
        <v>200000</v>
      </c>
      <c r="I19" s="50">
        <v>0</v>
      </c>
      <c r="J19" s="53">
        <v>0</v>
      </c>
    </row>
    <row r="20" spans="1:10" s="14" customFormat="1" ht="78.75" x14ac:dyDescent="0.2">
      <c r="A20" s="91"/>
      <c r="B20" s="91"/>
      <c r="C20" s="91"/>
      <c r="D20" s="92"/>
      <c r="E20" s="93" t="s">
        <v>221</v>
      </c>
      <c r="F20" s="46" t="s">
        <v>226</v>
      </c>
      <c r="G20" s="97">
        <f>G22</f>
        <v>300000</v>
      </c>
      <c r="H20" s="97">
        <f t="shared" ref="H20:J20" si="2">H22</f>
        <v>300000</v>
      </c>
      <c r="I20" s="97">
        <f t="shared" si="2"/>
        <v>0</v>
      </c>
      <c r="J20" s="97">
        <f t="shared" si="2"/>
        <v>0</v>
      </c>
    </row>
    <row r="21" spans="1:10" s="14" customFormat="1" ht="15.75" x14ac:dyDescent="0.2">
      <c r="A21" s="91"/>
      <c r="B21" s="91"/>
      <c r="C21" s="91"/>
      <c r="D21" s="92"/>
      <c r="E21" s="49" t="s">
        <v>27</v>
      </c>
      <c r="F21" s="70"/>
      <c r="G21" s="71"/>
      <c r="H21" s="71"/>
      <c r="I21" s="71"/>
      <c r="J21" s="71"/>
    </row>
    <row r="22" spans="1:10" s="14" customFormat="1" ht="15.75" x14ac:dyDescent="0.2">
      <c r="A22" s="9" t="s">
        <v>28</v>
      </c>
      <c r="B22" s="9"/>
      <c r="C22" s="9"/>
      <c r="D22" s="10" t="s">
        <v>60</v>
      </c>
      <c r="E22" s="11"/>
      <c r="F22" s="11"/>
      <c r="G22" s="30">
        <f>G23</f>
        <v>300000</v>
      </c>
      <c r="H22" s="30">
        <f t="shared" ref="H22:J23" si="3">H23</f>
        <v>300000</v>
      </c>
      <c r="I22" s="30">
        <f t="shared" si="3"/>
        <v>0</v>
      </c>
      <c r="J22" s="30">
        <f t="shared" si="3"/>
        <v>0</v>
      </c>
    </row>
    <row r="23" spans="1:10" s="14" customFormat="1" ht="15.75" x14ac:dyDescent="0.2">
      <c r="A23" s="9" t="s">
        <v>29</v>
      </c>
      <c r="B23" s="9"/>
      <c r="C23" s="9"/>
      <c r="D23" s="10" t="s">
        <v>60</v>
      </c>
      <c r="E23" s="11"/>
      <c r="F23" s="11"/>
      <c r="G23" s="30">
        <f>G24</f>
        <v>300000</v>
      </c>
      <c r="H23" s="30">
        <f t="shared" si="3"/>
        <v>300000</v>
      </c>
      <c r="I23" s="30">
        <f t="shared" si="3"/>
        <v>0</v>
      </c>
      <c r="J23" s="30">
        <f t="shared" si="3"/>
        <v>0</v>
      </c>
    </row>
    <row r="24" spans="1:10" s="14" customFormat="1" ht="15.75" x14ac:dyDescent="0.2">
      <c r="A24" s="51" t="s">
        <v>112</v>
      </c>
      <c r="B24" s="51" t="s">
        <v>113</v>
      </c>
      <c r="C24" s="51" t="s">
        <v>57</v>
      </c>
      <c r="D24" s="96" t="s">
        <v>133</v>
      </c>
      <c r="E24" s="49"/>
      <c r="F24" s="49"/>
      <c r="G24" s="50">
        <f>H24+I24</f>
        <v>300000</v>
      </c>
      <c r="H24" s="50">
        <f>H26</f>
        <v>300000</v>
      </c>
      <c r="I24" s="50">
        <f t="shared" ref="I24:J24" si="4">I26</f>
        <v>0</v>
      </c>
      <c r="J24" s="50">
        <f t="shared" si="4"/>
        <v>0</v>
      </c>
    </row>
    <row r="25" spans="1:10" s="14" customFormat="1" ht="15.75" x14ac:dyDescent="0.2">
      <c r="A25" s="51"/>
      <c r="B25" s="51"/>
      <c r="C25" s="94"/>
      <c r="D25" s="52" t="s">
        <v>27</v>
      </c>
      <c r="E25" s="95"/>
      <c r="F25" s="88"/>
      <c r="G25" s="89"/>
      <c r="H25" s="89"/>
      <c r="I25" s="89"/>
      <c r="J25" s="90"/>
    </row>
    <row r="26" spans="1:10" s="14" customFormat="1" ht="94.5" x14ac:dyDescent="0.2">
      <c r="A26" s="51"/>
      <c r="B26" s="51"/>
      <c r="C26" s="94"/>
      <c r="D26" s="92" t="s">
        <v>220</v>
      </c>
      <c r="E26" s="95"/>
      <c r="F26" s="88"/>
      <c r="G26" s="89">
        <f>H26+I26</f>
        <v>300000</v>
      </c>
      <c r="H26" s="89">
        <v>300000</v>
      </c>
      <c r="I26" s="89">
        <v>0</v>
      </c>
      <c r="J26" s="90">
        <v>0</v>
      </c>
    </row>
    <row r="27" spans="1:10" s="14" customFormat="1" ht="63" x14ac:dyDescent="0.2">
      <c r="A27" s="45"/>
      <c r="B27" s="45"/>
      <c r="C27" s="45"/>
      <c r="D27" s="65"/>
      <c r="E27" s="46" t="s">
        <v>122</v>
      </c>
      <c r="F27" s="46" t="s">
        <v>174</v>
      </c>
      <c r="G27" s="47">
        <f>G29</f>
        <v>15108443</v>
      </c>
      <c r="H27" s="47">
        <f t="shared" ref="H27:J27" si="5">H29</f>
        <v>13718342</v>
      </c>
      <c r="I27" s="47">
        <f t="shared" si="5"/>
        <v>1390101</v>
      </c>
      <c r="J27" s="47">
        <f t="shared" si="5"/>
        <v>1390101</v>
      </c>
    </row>
    <row r="28" spans="1:10" s="14" customFormat="1" ht="15.75" x14ac:dyDescent="0.2">
      <c r="A28" s="48"/>
      <c r="B28" s="48"/>
      <c r="C28" s="48"/>
      <c r="D28" s="49"/>
      <c r="E28" s="49" t="s">
        <v>27</v>
      </c>
      <c r="F28" s="49"/>
      <c r="G28" s="50"/>
      <c r="H28" s="50"/>
      <c r="I28" s="50"/>
      <c r="J28" s="50"/>
    </row>
    <row r="29" spans="1:10" s="14" customFormat="1" ht="15.75" x14ac:dyDescent="0.2">
      <c r="A29" s="9" t="s">
        <v>28</v>
      </c>
      <c r="B29" s="9"/>
      <c r="C29" s="9"/>
      <c r="D29" s="10" t="s">
        <v>60</v>
      </c>
      <c r="E29" s="11"/>
      <c r="F29" s="11"/>
      <c r="G29" s="30">
        <f>G30</f>
        <v>15108443</v>
      </c>
      <c r="H29" s="30">
        <f t="shared" ref="H29:J29" si="6">H30</f>
        <v>13718342</v>
      </c>
      <c r="I29" s="30">
        <f t="shared" si="6"/>
        <v>1390101</v>
      </c>
      <c r="J29" s="30">
        <f t="shared" si="6"/>
        <v>1390101</v>
      </c>
    </row>
    <row r="30" spans="1:10" s="14" customFormat="1" ht="15.75" x14ac:dyDescent="0.2">
      <c r="A30" s="9" t="s">
        <v>29</v>
      </c>
      <c r="B30" s="9"/>
      <c r="C30" s="9"/>
      <c r="D30" s="10" t="s">
        <v>60</v>
      </c>
      <c r="E30" s="11"/>
      <c r="F30" s="11"/>
      <c r="G30" s="30">
        <f>SUM(G31:G32)</f>
        <v>15108443</v>
      </c>
      <c r="H30" s="30">
        <f t="shared" ref="H30:J30" si="7">SUM(H31:H32)</f>
        <v>13718342</v>
      </c>
      <c r="I30" s="30">
        <f t="shared" si="7"/>
        <v>1390101</v>
      </c>
      <c r="J30" s="30">
        <f t="shared" si="7"/>
        <v>1390101</v>
      </c>
    </row>
    <row r="31" spans="1:10" s="14" customFormat="1" ht="31.5" x14ac:dyDescent="0.2">
      <c r="A31" s="23" t="s">
        <v>44</v>
      </c>
      <c r="B31" s="23" t="s">
        <v>38</v>
      </c>
      <c r="C31" s="23" t="s">
        <v>39</v>
      </c>
      <c r="D31" s="21" t="s">
        <v>40</v>
      </c>
      <c r="E31" s="24"/>
      <c r="F31" s="24"/>
      <c r="G31" s="31">
        <f>H31+I31</f>
        <v>13718342</v>
      </c>
      <c r="H31" s="32">
        <v>13718342</v>
      </c>
      <c r="I31" s="32">
        <v>0</v>
      </c>
      <c r="J31" s="32">
        <v>0</v>
      </c>
    </row>
    <row r="32" spans="1:10" s="14" customFormat="1" ht="15.75" x14ac:dyDescent="0.2">
      <c r="A32" s="23" t="s">
        <v>207</v>
      </c>
      <c r="B32" s="23" t="s">
        <v>208</v>
      </c>
      <c r="C32" s="23" t="s">
        <v>178</v>
      </c>
      <c r="D32" s="21" t="s">
        <v>209</v>
      </c>
      <c r="E32" s="24"/>
      <c r="F32" s="24"/>
      <c r="G32" s="31">
        <f>H32+I32</f>
        <v>1390101</v>
      </c>
      <c r="H32" s="32">
        <v>0</v>
      </c>
      <c r="I32" s="32">
        <v>1390101</v>
      </c>
      <c r="J32" s="32">
        <v>1390101</v>
      </c>
    </row>
    <row r="33" spans="1:10" s="7" customFormat="1" ht="110.25" x14ac:dyDescent="0.25">
      <c r="A33" s="45"/>
      <c r="B33" s="45"/>
      <c r="C33" s="45"/>
      <c r="D33" s="46"/>
      <c r="E33" s="46" t="s">
        <v>123</v>
      </c>
      <c r="F33" s="46" t="s">
        <v>173</v>
      </c>
      <c r="G33" s="47">
        <f>G35</f>
        <v>7105262</v>
      </c>
      <c r="H33" s="47">
        <f t="shared" ref="H33:J33" si="8">H35</f>
        <v>6490258</v>
      </c>
      <c r="I33" s="47">
        <f t="shared" si="8"/>
        <v>615004</v>
      </c>
      <c r="J33" s="47">
        <f t="shared" si="8"/>
        <v>615004</v>
      </c>
    </row>
    <row r="34" spans="1:10" s="13" customFormat="1" ht="15.75" x14ac:dyDescent="0.25">
      <c r="A34" s="48"/>
      <c r="B34" s="48"/>
      <c r="C34" s="48"/>
      <c r="D34" s="49"/>
      <c r="E34" s="49" t="s">
        <v>27</v>
      </c>
      <c r="F34" s="49"/>
      <c r="G34" s="50"/>
      <c r="H34" s="50"/>
      <c r="I34" s="50"/>
      <c r="J34" s="50"/>
    </row>
    <row r="35" spans="1:10" s="8" customFormat="1" ht="15.75" x14ac:dyDescent="0.25">
      <c r="A35" s="9" t="s">
        <v>28</v>
      </c>
      <c r="B35" s="9"/>
      <c r="C35" s="9"/>
      <c r="D35" s="10" t="s">
        <v>60</v>
      </c>
      <c r="E35" s="11"/>
      <c r="F35" s="11"/>
      <c r="G35" s="30">
        <f>G36</f>
        <v>7105262</v>
      </c>
      <c r="H35" s="30">
        <f t="shared" ref="H35:J35" si="9">H36</f>
        <v>6490258</v>
      </c>
      <c r="I35" s="30">
        <f t="shared" si="9"/>
        <v>615004</v>
      </c>
      <c r="J35" s="30">
        <f t="shared" si="9"/>
        <v>615004</v>
      </c>
    </row>
    <row r="36" spans="1:10" s="8" customFormat="1" ht="15.75" x14ac:dyDescent="0.25">
      <c r="A36" s="9" t="s">
        <v>29</v>
      </c>
      <c r="B36" s="9"/>
      <c r="C36" s="9"/>
      <c r="D36" s="10" t="s">
        <v>60</v>
      </c>
      <c r="E36" s="11"/>
      <c r="F36" s="11"/>
      <c r="G36" s="30">
        <f>SUM(G37:G37)</f>
        <v>7105262</v>
      </c>
      <c r="H36" s="30">
        <f>SUM(H37:H37)</f>
        <v>6490258</v>
      </c>
      <c r="I36" s="30">
        <f>SUM(I37:I37)</f>
        <v>615004</v>
      </c>
      <c r="J36" s="30">
        <f>SUM(J37:J37)</f>
        <v>615004</v>
      </c>
    </row>
    <row r="37" spans="1:10" s="14" customFormat="1" ht="47.25" x14ac:dyDescent="0.2">
      <c r="A37" s="48" t="s">
        <v>5</v>
      </c>
      <c r="B37" s="48" t="s">
        <v>6</v>
      </c>
      <c r="C37" s="48" t="s">
        <v>14</v>
      </c>
      <c r="D37" s="55" t="s">
        <v>7</v>
      </c>
      <c r="E37" s="49"/>
      <c r="F37" s="49"/>
      <c r="G37" s="50">
        <f>H37+I37</f>
        <v>7105262</v>
      </c>
      <c r="H37" s="50">
        <v>6490258</v>
      </c>
      <c r="I37" s="50">
        <v>615004</v>
      </c>
      <c r="J37" s="53">
        <v>615004</v>
      </c>
    </row>
    <row r="38" spans="1:10" s="14" customFormat="1" ht="47.25" x14ac:dyDescent="0.2">
      <c r="A38" s="12"/>
      <c r="B38" s="23"/>
      <c r="C38" s="23"/>
      <c r="D38" s="21"/>
      <c r="E38" s="22" t="s">
        <v>61</v>
      </c>
      <c r="F38" s="22" t="s">
        <v>172</v>
      </c>
      <c r="G38" s="30">
        <f>G40</f>
        <v>10993177.57</v>
      </c>
      <c r="H38" s="30">
        <f>H40</f>
        <v>10993177.57</v>
      </c>
      <c r="I38" s="30">
        <f t="shared" ref="I38:J38" si="10">I40</f>
        <v>0</v>
      </c>
      <c r="J38" s="30">
        <f t="shared" si="10"/>
        <v>0</v>
      </c>
    </row>
    <row r="39" spans="1:10" s="14" customFormat="1" ht="15.75" x14ac:dyDescent="0.2">
      <c r="A39" s="12"/>
      <c r="B39" s="23"/>
      <c r="C39" s="23"/>
      <c r="D39" s="21"/>
      <c r="E39" s="49" t="s">
        <v>27</v>
      </c>
      <c r="F39" s="11"/>
      <c r="G39" s="31"/>
      <c r="H39" s="31"/>
      <c r="I39" s="31"/>
      <c r="J39" s="31"/>
    </row>
    <row r="40" spans="1:10" s="14" customFormat="1" ht="15.75" x14ac:dyDescent="0.2">
      <c r="A40" s="9" t="s">
        <v>28</v>
      </c>
      <c r="B40" s="12"/>
      <c r="C40" s="12"/>
      <c r="D40" s="10" t="s">
        <v>60</v>
      </c>
      <c r="E40" s="11"/>
      <c r="F40" s="11"/>
      <c r="G40" s="34">
        <f>G41</f>
        <v>10993177.57</v>
      </c>
      <c r="H40" s="34">
        <f>H41</f>
        <v>10993177.57</v>
      </c>
      <c r="I40" s="34">
        <f t="shared" ref="I40:J40" si="11">I41</f>
        <v>0</v>
      </c>
      <c r="J40" s="34">
        <f t="shared" si="11"/>
        <v>0</v>
      </c>
    </row>
    <row r="41" spans="1:10" s="14" customFormat="1" ht="15.75" x14ac:dyDescent="0.2">
      <c r="A41" s="9" t="s">
        <v>29</v>
      </c>
      <c r="B41" s="12"/>
      <c r="C41" s="12"/>
      <c r="D41" s="10" t="s">
        <v>60</v>
      </c>
      <c r="E41" s="11"/>
      <c r="F41" s="11"/>
      <c r="G41" s="34">
        <f>SUM(G42:G47)</f>
        <v>10993177.57</v>
      </c>
      <c r="H41" s="34">
        <f>SUM(H42:H47)</f>
        <v>10993177.57</v>
      </c>
      <c r="I41" s="34">
        <f>SUM(I42:I47)</f>
        <v>0</v>
      </c>
      <c r="J41" s="34">
        <f>SUM(J42:J47)</f>
        <v>0</v>
      </c>
    </row>
    <row r="42" spans="1:10" s="14" customFormat="1" ht="31.5" x14ac:dyDescent="0.2">
      <c r="A42" s="23" t="s">
        <v>71</v>
      </c>
      <c r="B42" s="23" t="s">
        <v>72</v>
      </c>
      <c r="C42" s="23" t="s">
        <v>51</v>
      </c>
      <c r="D42" s="21" t="s">
        <v>73</v>
      </c>
      <c r="E42" s="24"/>
      <c r="F42" s="24"/>
      <c r="G42" s="31">
        <f t="shared" ref="G42:G47" si="12">H42+I42</f>
        <v>3000</v>
      </c>
      <c r="H42" s="32">
        <v>3000</v>
      </c>
      <c r="I42" s="32">
        <v>0</v>
      </c>
      <c r="J42" s="32">
        <v>0</v>
      </c>
    </row>
    <row r="43" spans="1:10" s="14" customFormat="1" ht="31.5" x14ac:dyDescent="0.2">
      <c r="A43" s="23" t="s">
        <v>68</v>
      </c>
      <c r="B43" s="23" t="s">
        <v>69</v>
      </c>
      <c r="C43" s="23" t="s">
        <v>51</v>
      </c>
      <c r="D43" s="21" t="s">
        <v>70</v>
      </c>
      <c r="E43" s="24"/>
      <c r="F43" s="24"/>
      <c r="G43" s="31">
        <f t="shared" si="12"/>
        <v>150000</v>
      </c>
      <c r="H43" s="32">
        <v>150000</v>
      </c>
      <c r="I43" s="32">
        <v>0</v>
      </c>
      <c r="J43" s="32">
        <v>0</v>
      </c>
    </row>
    <row r="44" spans="1:10" s="14" customFormat="1" ht="31.5" x14ac:dyDescent="0.2">
      <c r="A44" s="23" t="s">
        <v>49</v>
      </c>
      <c r="B44" s="23" t="s">
        <v>50</v>
      </c>
      <c r="C44" s="23" t="s">
        <v>51</v>
      </c>
      <c r="D44" s="21" t="s">
        <v>52</v>
      </c>
      <c r="E44" s="24"/>
      <c r="F44" s="24"/>
      <c r="G44" s="31">
        <f t="shared" si="12"/>
        <v>32300</v>
      </c>
      <c r="H44" s="32">
        <v>32300</v>
      </c>
      <c r="I44" s="32">
        <v>0</v>
      </c>
      <c r="J44" s="32">
        <v>0</v>
      </c>
    </row>
    <row r="45" spans="1:10" s="14" customFormat="1" ht="78.75" x14ac:dyDescent="0.2">
      <c r="A45" s="23" t="s">
        <v>65</v>
      </c>
      <c r="B45" s="23" t="s">
        <v>66</v>
      </c>
      <c r="C45" s="23" t="s">
        <v>34</v>
      </c>
      <c r="D45" s="21" t="s">
        <v>67</v>
      </c>
      <c r="E45" s="24"/>
      <c r="F45" s="24"/>
      <c r="G45" s="31">
        <f t="shared" si="12"/>
        <v>800000</v>
      </c>
      <c r="H45" s="32">
        <f>500000+300000</f>
        <v>800000</v>
      </c>
      <c r="I45" s="32">
        <v>0</v>
      </c>
      <c r="J45" s="32">
        <v>0</v>
      </c>
    </row>
    <row r="46" spans="1:10" s="14" customFormat="1" ht="31.5" x14ac:dyDescent="0.2">
      <c r="A46" s="23" t="s">
        <v>196</v>
      </c>
      <c r="B46" s="23" t="s">
        <v>197</v>
      </c>
      <c r="C46" s="23" t="s">
        <v>20</v>
      </c>
      <c r="D46" s="21" t="s">
        <v>198</v>
      </c>
      <c r="E46" s="24"/>
      <c r="F46" s="24"/>
      <c r="G46" s="31">
        <f t="shared" si="12"/>
        <v>8758877.5700000003</v>
      </c>
      <c r="H46" s="32">
        <v>8758877.5700000003</v>
      </c>
      <c r="I46" s="32">
        <v>0</v>
      </c>
      <c r="J46" s="32">
        <v>0</v>
      </c>
    </row>
    <row r="47" spans="1:10" s="14" customFormat="1" ht="31.5" x14ac:dyDescent="0.2">
      <c r="A47" s="23" t="s">
        <v>18</v>
      </c>
      <c r="B47" s="23" t="s">
        <v>19</v>
      </c>
      <c r="C47" s="23" t="s">
        <v>20</v>
      </c>
      <c r="D47" s="21" t="s">
        <v>21</v>
      </c>
      <c r="E47" s="24"/>
      <c r="F47" s="24"/>
      <c r="G47" s="31">
        <f t="shared" si="12"/>
        <v>1249000</v>
      </c>
      <c r="H47" s="32">
        <v>1249000</v>
      </c>
      <c r="I47" s="32">
        <v>0</v>
      </c>
      <c r="J47" s="32">
        <v>0</v>
      </c>
    </row>
    <row r="48" spans="1:10" s="7" customFormat="1" ht="78.75" hidden="1" x14ac:dyDescent="0.25">
      <c r="A48" s="58"/>
      <c r="B48" s="58"/>
      <c r="C48" s="58"/>
      <c r="D48" s="59"/>
      <c r="E48" s="59" t="s">
        <v>180</v>
      </c>
      <c r="F48" s="75">
        <v>45069</v>
      </c>
      <c r="G48" s="60">
        <f>G50</f>
        <v>0</v>
      </c>
      <c r="H48" s="60">
        <f t="shared" ref="H48:J48" si="13">H50</f>
        <v>0</v>
      </c>
      <c r="I48" s="60">
        <f t="shared" si="13"/>
        <v>0</v>
      </c>
      <c r="J48" s="60">
        <f t="shared" si="13"/>
        <v>0</v>
      </c>
    </row>
    <row r="49" spans="1:10" s="13" customFormat="1" ht="15.75" hidden="1" x14ac:dyDescent="0.25">
      <c r="A49" s="61"/>
      <c r="B49" s="61"/>
      <c r="C49" s="61"/>
      <c r="D49" s="62"/>
      <c r="E49" s="62" t="s">
        <v>27</v>
      </c>
      <c r="F49" s="62"/>
      <c r="G49" s="63"/>
      <c r="H49" s="63"/>
      <c r="I49" s="63"/>
      <c r="J49" s="63"/>
    </row>
    <row r="50" spans="1:10" s="8" customFormat="1" ht="15.75" hidden="1" x14ac:dyDescent="0.25">
      <c r="A50" s="9" t="s">
        <v>28</v>
      </c>
      <c r="B50" s="9"/>
      <c r="C50" s="9"/>
      <c r="D50" s="10" t="s">
        <v>60</v>
      </c>
      <c r="E50" s="11"/>
      <c r="F50" s="11"/>
      <c r="G50" s="30">
        <f>G51</f>
        <v>0</v>
      </c>
      <c r="H50" s="30">
        <f t="shared" ref="H50:J50" si="14">H51</f>
        <v>0</v>
      </c>
      <c r="I50" s="30">
        <f t="shared" si="14"/>
        <v>0</v>
      </c>
      <c r="J50" s="30">
        <f t="shared" si="14"/>
        <v>0</v>
      </c>
    </row>
    <row r="51" spans="1:10" s="8" customFormat="1" ht="15.75" hidden="1" x14ac:dyDescent="0.25">
      <c r="A51" s="9" t="s">
        <v>29</v>
      </c>
      <c r="B51" s="9"/>
      <c r="C51" s="9"/>
      <c r="D51" s="10" t="s">
        <v>60</v>
      </c>
      <c r="E51" s="11"/>
      <c r="F51" s="11"/>
      <c r="G51" s="30">
        <f>SUM(G52:G53)</f>
        <v>0</v>
      </c>
      <c r="H51" s="30">
        <f t="shared" ref="H51:J51" si="15">SUM(H52:H53)</f>
        <v>0</v>
      </c>
      <c r="I51" s="30">
        <f t="shared" si="15"/>
        <v>0</v>
      </c>
      <c r="J51" s="30">
        <f t="shared" si="15"/>
        <v>0</v>
      </c>
    </row>
    <row r="52" spans="1:10" s="13" customFormat="1" ht="63" hidden="1" x14ac:dyDescent="0.25">
      <c r="A52" s="23" t="s">
        <v>181</v>
      </c>
      <c r="B52" s="23" t="s">
        <v>184</v>
      </c>
      <c r="C52" s="23" t="s">
        <v>185</v>
      </c>
      <c r="D52" s="21" t="s">
        <v>186</v>
      </c>
      <c r="E52" s="24"/>
      <c r="F52" s="24"/>
      <c r="G52" s="31">
        <f>H52+I52</f>
        <v>0</v>
      </c>
      <c r="H52" s="32">
        <v>0</v>
      </c>
      <c r="I52" s="32">
        <v>0</v>
      </c>
      <c r="J52" s="32">
        <v>0</v>
      </c>
    </row>
    <row r="53" spans="1:10" s="13" customFormat="1" ht="47.25" hidden="1" x14ac:dyDescent="0.25">
      <c r="A53" s="23" t="s">
        <v>182</v>
      </c>
      <c r="B53" s="23" t="s">
        <v>183</v>
      </c>
      <c r="C53" s="23" t="s">
        <v>185</v>
      </c>
      <c r="D53" s="21" t="s">
        <v>187</v>
      </c>
      <c r="E53" s="24"/>
      <c r="F53" s="24"/>
      <c r="G53" s="31">
        <f>H53+I53</f>
        <v>0</v>
      </c>
      <c r="H53" s="32">
        <v>0</v>
      </c>
      <c r="I53" s="32">
        <v>0</v>
      </c>
      <c r="J53" s="32">
        <v>0</v>
      </c>
    </row>
    <row r="54" spans="1:10" s="7" customFormat="1" ht="47.25" x14ac:dyDescent="0.25">
      <c r="A54" s="45"/>
      <c r="B54" s="45"/>
      <c r="C54" s="45"/>
      <c r="D54" s="46"/>
      <c r="E54" s="46" t="s">
        <v>124</v>
      </c>
      <c r="F54" s="46" t="s">
        <v>168</v>
      </c>
      <c r="G54" s="47">
        <f>G56</f>
        <v>230000</v>
      </c>
      <c r="H54" s="47">
        <f t="shared" ref="H54:J54" si="16">H56</f>
        <v>230000</v>
      </c>
      <c r="I54" s="47">
        <f t="shared" si="16"/>
        <v>0</v>
      </c>
      <c r="J54" s="47">
        <f t="shared" si="16"/>
        <v>0</v>
      </c>
    </row>
    <row r="55" spans="1:10" s="13" customFormat="1" ht="15.75" x14ac:dyDescent="0.25">
      <c r="A55" s="48"/>
      <c r="B55" s="48"/>
      <c r="C55" s="48"/>
      <c r="D55" s="49"/>
      <c r="E55" s="49" t="s">
        <v>27</v>
      </c>
      <c r="F55" s="49"/>
      <c r="G55" s="50"/>
      <c r="H55" s="50"/>
      <c r="I55" s="50"/>
      <c r="J55" s="50"/>
    </row>
    <row r="56" spans="1:10" s="8" customFormat="1" ht="15.75" x14ac:dyDescent="0.25">
      <c r="A56" s="9" t="s">
        <v>28</v>
      </c>
      <c r="B56" s="9"/>
      <c r="C56" s="9"/>
      <c r="D56" s="10" t="s">
        <v>60</v>
      </c>
      <c r="E56" s="11"/>
      <c r="F56" s="11"/>
      <c r="G56" s="30">
        <f>G57</f>
        <v>230000</v>
      </c>
      <c r="H56" s="30">
        <f t="shared" ref="H56:J57" si="17">H57</f>
        <v>230000</v>
      </c>
      <c r="I56" s="30">
        <f t="shared" si="17"/>
        <v>0</v>
      </c>
      <c r="J56" s="30">
        <f t="shared" si="17"/>
        <v>0</v>
      </c>
    </row>
    <row r="57" spans="1:10" s="8" customFormat="1" ht="15.75" x14ac:dyDescent="0.25">
      <c r="A57" s="9" t="s">
        <v>29</v>
      </c>
      <c r="B57" s="9"/>
      <c r="C57" s="9"/>
      <c r="D57" s="10" t="s">
        <v>60</v>
      </c>
      <c r="E57" s="11"/>
      <c r="F57" s="11"/>
      <c r="G57" s="30">
        <f>G58</f>
        <v>230000</v>
      </c>
      <c r="H57" s="30">
        <f t="shared" si="17"/>
        <v>230000</v>
      </c>
      <c r="I57" s="30">
        <f t="shared" si="17"/>
        <v>0</v>
      </c>
      <c r="J57" s="30">
        <f t="shared" si="17"/>
        <v>0</v>
      </c>
    </row>
    <row r="58" spans="1:10" s="14" customFormat="1" ht="47.25" x14ac:dyDescent="0.2">
      <c r="A58" s="48" t="s">
        <v>15</v>
      </c>
      <c r="B58" s="48" t="s">
        <v>16</v>
      </c>
      <c r="C58" s="48" t="s">
        <v>2</v>
      </c>
      <c r="D58" s="55" t="s">
        <v>17</v>
      </c>
      <c r="E58" s="49"/>
      <c r="F58" s="49"/>
      <c r="G58" s="50">
        <f>H58+I58</f>
        <v>230000</v>
      </c>
      <c r="H58" s="50">
        <v>230000</v>
      </c>
      <c r="I58" s="50">
        <v>0</v>
      </c>
      <c r="J58" s="53">
        <v>0</v>
      </c>
    </row>
    <row r="59" spans="1:10" ht="31.5" hidden="1" x14ac:dyDescent="0.2">
      <c r="A59" s="56"/>
      <c r="B59" s="56"/>
      <c r="C59" s="56"/>
      <c r="D59" s="56"/>
      <c r="E59" s="46" t="s">
        <v>145</v>
      </c>
      <c r="F59" s="46"/>
      <c r="G59" s="47">
        <f>G61</f>
        <v>0</v>
      </c>
      <c r="H59" s="47">
        <f t="shared" ref="H59:J59" si="18">H61</f>
        <v>0</v>
      </c>
      <c r="I59" s="47">
        <f t="shared" si="18"/>
        <v>0</v>
      </c>
      <c r="J59" s="47">
        <f t="shared" si="18"/>
        <v>0</v>
      </c>
    </row>
    <row r="60" spans="1:10" ht="15.75" hidden="1" x14ac:dyDescent="0.2">
      <c r="A60" s="56"/>
      <c r="B60" s="56"/>
      <c r="C60" s="56"/>
      <c r="D60" s="56"/>
      <c r="E60" s="49" t="s">
        <v>27</v>
      </c>
      <c r="F60" s="56"/>
      <c r="G60" s="57"/>
      <c r="H60" s="57"/>
      <c r="I60" s="57"/>
      <c r="J60" s="57"/>
    </row>
    <row r="61" spans="1:10" ht="15.75" hidden="1" x14ac:dyDescent="0.2">
      <c r="A61" s="9" t="s">
        <v>28</v>
      </c>
      <c r="B61" s="9"/>
      <c r="C61" s="9"/>
      <c r="D61" s="10" t="s">
        <v>60</v>
      </c>
      <c r="E61" s="49"/>
      <c r="F61" s="56"/>
      <c r="G61" s="57">
        <f>G62</f>
        <v>0</v>
      </c>
      <c r="H61" s="57">
        <f t="shared" ref="H61:J62" si="19">H62</f>
        <v>0</v>
      </c>
      <c r="I61" s="57">
        <f t="shared" si="19"/>
        <v>0</v>
      </c>
      <c r="J61" s="57">
        <f t="shared" si="19"/>
        <v>0</v>
      </c>
    </row>
    <row r="62" spans="1:10" ht="15.75" hidden="1" x14ac:dyDescent="0.2">
      <c r="A62" s="9" t="s">
        <v>29</v>
      </c>
      <c r="B62" s="9"/>
      <c r="C62" s="9"/>
      <c r="D62" s="10" t="s">
        <v>60</v>
      </c>
      <c r="E62" s="49"/>
      <c r="F62" s="56"/>
      <c r="G62" s="57">
        <f>G63</f>
        <v>0</v>
      </c>
      <c r="H62" s="57">
        <f t="shared" si="19"/>
        <v>0</v>
      </c>
      <c r="I62" s="57">
        <f t="shared" si="19"/>
        <v>0</v>
      </c>
      <c r="J62" s="57">
        <f t="shared" si="19"/>
        <v>0</v>
      </c>
    </row>
    <row r="63" spans="1:10" s="14" customFormat="1" ht="15.75" hidden="1" x14ac:dyDescent="0.2">
      <c r="A63" s="48" t="s">
        <v>45</v>
      </c>
      <c r="B63" s="49">
        <v>4082</v>
      </c>
      <c r="C63" s="48" t="s">
        <v>47</v>
      </c>
      <c r="D63" s="52" t="s">
        <v>35</v>
      </c>
      <c r="E63" s="49"/>
      <c r="F63" s="49"/>
      <c r="G63" s="50">
        <f>H63</f>
        <v>0</v>
      </c>
      <c r="H63" s="50">
        <v>0</v>
      </c>
      <c r="I63" s="50">
        <v>0</v>
      </c>
      <c r="J63" s="53">
        <v>0</v>
      </c>
    </row>
    <row r="64" spans="1:10" s="14" customFormat="1" ht="78.75" x14ac:dyDescent="0.2">
      <c r="A64" s="58"/>
      <c r="B64" s="58"/>
      <c r="C64" s="58"/>
      <c r="D64" s="59"/>
      <c r="E64" s="83" t="s">
        <v>201</v>
      </c>
      <c r="F64" s="46" t="s">
        <v>202</v>
      </c>
      <c r="G64" s="60">
        <f>G66</f>
        <v>340000</v>
      </c>
      <c r="H64" s="60">
        <f t="shared" ref="H64:J64" si="20">H66</f>
        <v>340000</v>
      </c>
      <c r="I64" s="60">
        <f t="shared" si="20"/>
        <v>0</v>
      </c>
      <c r="J64" s="60">
        <f t="shared" si="20"/>
        <v>0</v>
      </c>
    </row>
    <row r="65" spans="1:10" s="14" customFormat="1" ht="15.75" x14ac:dyDescent="0.2">
      <c r="A65" s="61"/>
      <c r="B65" s="61"/>
      <c r="C65" s="61"/>
      <c r="D65" s="62"/>
      <c r="E65" s="62" t="s">
        <v>27</v>
      </c>
      <c r="F65" s="62"/>
      <c r="G65" s="63"/>
      <c r="H65" s="63"/>
      <c r="I65" s="63"/>
      <c r="J65" s="63"/>
    </row>
    <row r="66" spans="1:10" s="14" customFormat="1" ht="15.75" x14ac:dyDescent="0.2">
      <c r="A66" s="9" t="s">
        <v>28</v>
      </c>
      <c r="B66" s="9"/>
      <c r="C66" s="9"/>
      <c r="D66" s="10" t="s">
        <v>60</v>
      </c>
      <c r="E66" s="11"/>
      <c r="F66" s="11"/>
      <c r="G66" s="30">
        <f>G67</f>
        <v>340000</v>
      </c>
      <c r="H66" s="30">
        <f t="shared" ref="H66:J66" si="21">H67</f>
        <v>340000</v>
      </c>
      <c r="I66" s="30">
        <f t="shared" si="21"/>
        <v>0</v>
      </c>
      <c r="J66" s="30">
        <f t="shared" si="21"/>
        <v>0</v>
      </c>
    </row>
    <row r="67" spans="1:10" s="14" customFormat="1" ht="15.75" x14ac:dyDescent="0.2">
      <c r="A67" s="9" t="s">
        <v>29</v>
      </c>
      <c r="B67" s="9"/>
      <c r="C67" s="9"/>
      <c r="D67" s="10" t="s">
        <v>60</v>
      </c>
      <c r="E67" s="11"/>
      <c r="F67" s="11"/>
      <c r="G67" s="30">
        <f>SUM(G68:G69)</f>
        <v>340000</v>
      </c>
      <c r="H67" s="30">
        <f t="shared" ref="H67:J67" si="22">SUM(H68:H69)</f>
        <v>340000</v>
      </c>
      <c r="I67" s="30">
        <f t="shared" si="22"/>
        <v>0</v>
      </c>
      <c r="J67" s="30">
        <f t="shared" si="22"/>
        <v>0</v>
      </c>
    </row>
    <row r="68" spans="1:10" s="14" customFormat="1" ht="63" x14ac:dyDescent="0.2">
      <c r="A68" s="23" t="s">
        <v>181</v>
      </c>
      <c r="B68" s="23" t="s">
        <v>184</v>
      </c>
      <c r="C68" s="84" t="s">
        <v>185</v>
      </c>
      <c r="D68" s="21" t="s">
        <v>199</v>
      </c>
      <c r="E68" s="24"/>
      <c r="F68" s="24"/>
      <c r="G68" s="31">
        <f>H68+I68</f>
        <v>214040</v>
      </c>
      <c r="H68" s="32">
        <v>214040</v>
      </c>
      <c r="I68" s="32">
        <v>0</v>
      </c>
      <c r="J68" s="32">
        <v>0</v>
      </c>
    </row>
    <row r="69" spans="1:10" s="14" customFormat="1" ht="47.25" x14ac:dyDescent="0.2">
      <c r="A69" s="23" t="s">
        <v>182</v>
      </c>
      <c r="B69" s="23" t="s">
        <v>183</v>
      </c>
      <c r="C69" s="84" t="s">
        <v>185</v>
      </c>
      <c r="D69" s="21" t="s">
        <v>200</v>
      </c>
      <c r="E69" s="24"/>
      <c r="F69" s="24"/>
      <c r="G69" s="31">
        <f>H69+I69</f>
        <v>125960</v>
      </c>
      <c r="H69" s="32">
        <v>125960</v>
      </c>
      <c r="I69" s="32">
        <v>0</v>
      </c>
      <c r="J69" s="32">
        <v>0</v>
      </c>
    </row>
    <row r="70" spans="1:10" s="7" customFormat="1" ht="47.25" x14ac:dyDescent="0.25">
      <c r="A70" s="58"/>
      <c r="B70" s="58"/>
      <c r="C70" s="58"/>
      <c r="D70" s="59"/>
      <c r="E70" s="59" t="s">
        <v>125</v>
      </c>
      <c r="F70" s="46" t="s">
        <v>167</v>
      </c>
      <c r="G70" s="60">
        <f>G72</f>
        <v>10476729</v>
      </c>
      <c r="H70" s="60">
        <f t="shared" ref="H70:J70" si="23">H72</f>
        <v>8326729</v>
      </c>
      <c r="I70" s="60">
        <f t="shared" si="23"/>
        <v>2150000</v>
      </c>
      <c r="J70" s="60">
        <f t="shared" si="23"/>
        <v>2150000</v>
      </c>
    </row>
    <row r="71" spans="1:10" s="13" customFormat="1" ht="15.75" x14ac:dyDescent="0.25">
      <c r="A71" s="61"/>
      <c r="B71" s="61"/>
      <c r="C71" s="61"/>
      <c r="D71" s="62"/>
      <c r="E71" s="62" t="s">
        <v>27</v>
      </c>
      <c r="F71" s="62"/>
      <c r="G71" s="63"/>
      <c r="H71" s="63"/>
      <c r="I71" s="63"/>
      <c r="J71" s="63"/>
    </row>
    <row r="72" spans="1:10" s="8" customFormat="1" ht="15.75" x14ac:dyDescent="0.25">
      <c r="A72" s="9" t="s">
        <v>28</v>
      </c>
      <c r="B72" s="9"/>
      <c r="C72" s="9"/>
      <c r="D72" s="10" t="s">
        <v>60</v>
      </c>
      <c r="E72" s="11"/>
      <c r="F72" s="11"/>
      <c r="G72" s="30">
        <f>G73</f>
        <v>10476729</v>
      </c>
      <c r="H72" s="30">
        <f t="shared" ref="H72:J72" si="24">H73</f>
        <v>8326729</v>
      </c>
      <c r="I72" s="30">
        <f t="shared" si="24"/>
        <v>2150000</v>
      </c>
      <c r="J72" s="30">
        <f t="shared" si="24"/>
        <v>2150000</v>
      </c>
    </row>
    <row r="73" spans="1:10" s="8" customFormat="1" ht="15.75" x14ac:dyDescent="0.25">
      <c r="A73" s="9" t="s">
        <v>29</v>
      </c>
      <c r="B73" s="9"/>
      <c r="C73" s="9"/>
      <c r="D73" s="10" t="s">
        <v>60</v>
      </c>
      <c r="E73" s="11"/>
      <c r="F73" s="11"/>
      <c r="G73" s="30">
        <f>SUM(G74:G77)</f>
        <v>10476729</v>
      </c>
      <c r="H73" s="30">
        <f>SUM(H74:H77)</f>
        <v>8326729</v>
      </c>
      <c r="I73" s="30">
        <f t="shared" ref="I73:J73" si="25">SUM(I74:I77)</f>
        <v>2150000</v>
      </c>
      <c r="J73" s="30">
        <f t="shared" si="25"/>
        <v>2150000</v>
      </c>
    </row>
    <row r="74" spans="1:10" s="13" customFormat="1" ht="17.25" customHeight="1" x14ac:dyDescent="0.25">
      <c r="A74" s="23" t="s">
        <v>8</v>
      </c>
      <c r="B74" s="23" t="s">
        <v>9</v>
      </c>
      <c r="C74" s="23" t="s">
        <v>3</v>
      </c>
      <c r="D74" s="21" t="s">
        <v>10</v>
      </c>
      <c r="E74" s="24"/>
      <c r="F74" s="24"/>
      <c r="G74" s="31">
        <f>H74+I74</f>
        <v>8449729</v>
      </c>
      <c r="H74" s="32">
        <v>8149729</v>
      </c>
      <c r="I74" s="32">
        <v>300000</v>
      </c>
      <c r="J74" s="32">
        <v>300000</v>
      </c>
    </row>
    <row r="75" spans="1:10" s="13" customFormat="1" ht="17.25" customHeight="1" x14ac:dyDescent="0.25">
      <c r="A75" s="23" t="s">
        <v>203</v>
      </c>
      <c r="B75" s="23" t="s">
        <v>204</v>
      </c>
      <c r="C75" s="23" t="s">
        <v>3</v>
      </c>
      <c r="D75" s="21" t="s">
        <v>205</v>
      </c>
      <c r="E75" s="24"/>
      <c r="F75" s="24"/>
      <c r="G75" s="31">
        <f>H75+I75</f>
        <v>80000</v>
      </c>
      <c r="H75" s="32">
        <v>80000</v>
      </c>
      <c r="I75" s="32">
        <v>0</v>
      </c>
      <c r="J75" s="32">
        <v>0</v>
      </c>
    </row>
    <row r="76" spans="1:10" s="13" customFormat="1" ht="30.75" customHeight="1" x14ac:dyDescent="0.25">
      <c r="A76" s="23" t="s">
        <v>203</v>
      </c>
      <c r="B76" s="23" t="s">
        <v>223</v>
      </c>
      <c r="C76" s="23" t="s">
        <v>154</v>
      </c>
      <c r="D76" s="86" t="s">
        <v>222</v>
      </c>
      <c r="E76" s="24"/>
      <c r="F76" s="24"/>
      <c r="G76" s="31">
        <f>H76+I76</f>
        <v>97000</v>
      </c>
      <c r="H76" s="32">
        <v>97000</v>
      </c>
      <c r="I76" s="32">
        <v>0</v>
      </c>
      <c r="J76" s="32">
        <v>0</v>
      </c>
    </row>
    <row r="77" spans="1:10" s="13" customFormat="1" ht="31.5" x14ac:dyDescent="0.25">
      <c r="A77" s="23" t="s">
        <v>176</v>
      </c>
      <c r="B77" s="23" t="s">
        <v>177</v>
      </c>
      <c r="C77" s="23" t="s">
        <v>178</v>
      </c>
      <c r="D77" s="21" t="s">
        <v>179</v>
      </c>
      <c r="E77" s="24"/>
      <c r="F77" s="24"/>
      <c r="G77" s="31">
        <f>H77+I77</f>
        <v>1850000</v>
      </c>
      <c r="H77" s="32">
        <v>0</v>
      </c>
      <c r="I77" s="32">
        <f>50000+1800000</f>
        <v>1850000</v>
      </c>
      <c r="J77" s="32">
        <f>50000+1800000</f>
        <v>1850000</v>
      </c>
    </row>
    <row r="78" spans="1:10" s="7" customFormat="1" ht="157.5" hidden="1" x14ac:dyDescent="0.25">
      <c r="A78" s="58"/>
      <c r="B78" s="58"/>
      <c r="C78" s="58"/>
      <c r="D78" s="59"/>
      <c r="E78" s="59" t="s">
        <v>151</v>
      </c>
      <c r="F78" s="46"/>
      <c r="G78" s="60">
        <f>G80</f>
        <v>0</v>
      </c>
      <c r="H78" s="60">
        <f t="shared" ref="H78:J78" si="26">H80</f>
        <v>0</v>
      </c>
      <c r="I78" s="60">
        <f t="shared" si="26"/>
        <v>0</v>
      </c>
      <c r="J78" s="60">
        <f t="shared" si="26"/>
        <v>0</v>
      </c>
    </row>
    <row r="79" spans="1:10" s="13" customFormat="1" ht="15.75" hidden="1" x14ac:dyDescent="0.25">
      <c r="A79" s="61"/>
      <c r="B79" s="61"/>
      <c r="C79" s="61"/>
      <c r="D79" s="62"/>
      <c r="E79" s="62" t="s">
        <v>27</v>
      </c>
      <c r="F79" s="62"/>
      <c r="G79" s="63"/>
      <c r="H79" s="63"/>
      <c r="I79" s="63"/>
      <c r="J79" s="63"/>
    </row>
    <row r="80" spans="1:10" s="8" customFormat="1" ht="15.75" hidden="1" x14ac:dyDescent="0.25">
      <c r="A80" s="9" t="s">
        <v>28</v>
      </c>
      <c r="B80" s="9"/>
      <c r="C80" s="9"/>
      <c r="D80" s="10" t="s">
        <v>60</v>
      </c>
      <c r="E80" s="11"/>
      <c r="F80" s="11"/>
      <c r="G80" s="30">
        <f>G81</f>
        <v>0</v>
      </c>
      <c r="H80" s="30">
        <f t="shared" ref="H80:J80" si="27">H81</f>
        <v>0</v>
      </c>
      <c r="I80" s="30">
        <f t="shared" si="27"/>
        <v>0</v>
      </c>
      <c r="J80" s="30">
        <f t="shared" si="27"/>
        <v>0</v>
      </c>
    </row>
    <row r="81" spans="1:10" s="8" customFormat="1" ht="15.75" hidden="1" x14ac:dyDescent="0.25">
      <c r="A81" s="9" t="s">
        <v>29</v>
      </c>
      <c r="B81" s="9"/>
      <c r="C81" s="9"/>
      <c r="D81" s="10" t="s">
        <v>60</v>
      </c>
      <c r="E81" s="11"/>
      <c r="F81" s="11"/>
      <c r="G81" s="30">
        <f>SUM(G82:G82)</f>
        <v>0</v>
      </c>
      <c r="H81" s="30">
        <f>SUM(H82:H82)</f>
        <v>0</v>
      </c>
      <c r="I81" s="30">
        <f>SUM(I82:I82)</f>
        <v>0</v>
      </c>
      <c r="J81" s="30">
        <f>SUM(J82:J82)</f>
        <v>0</v>
      </c>
    </row>
    <row r="82" spans="1:10" s="13" customFormat="1" ht="110.25" hidden="1" x14ac:dyDescent="0.25">
      <c r="A82" s="23" t="s">
        <v>152</v>
      </c>
      <c r="B82" s="23" t="s">
        <v>153</v>
      </c>
      <c r="C82" s="23" t="s">
        <v>154</v>
      </c>
      <c r="D82" s="21" t="s">
        <v>155</v>
      </c>
      <c r="E82" s="24"/>
      <c r="F82" s="24"/>
      <c r="G82" s="31">
        <f>H82+I82</f>
        <v>0</v>
      </c>
      <c r="H82" s="32">
        <v>0</v>
      </c>
      <c r="I82" s="32">
        <v>0</v>
      </c>
      <c r="J82" s="32">
        <v>0</v>
      </c>
    </row>
    <row r="83" spans="1:10" s="7" customFormat="1" ht="47.25" x14ac:dyDescent="0.25">
      <c r="A83" s="58"/>
      <c r="B83" s="58"/>
      <c r="C83" s="58"/>
      <c r="D83" s="59"/>
      <c r="E83" s="59" t="s">
        <v>100</v>
      </c>
      <c r="F83" s="46" t="s">
        <v>166</v>
      </c>
      <c r="G83" s="60">
        <f>G85</f>
        <v>901892.22</v>
      </c>
      <c r="H83" s="60">
        <f t="shared" ref="H83:J83" si="28">H85</f>
        <v>0</v>
      </c>
      <c r="I83" s="60">
        <f t="shared" si="28"/>
        <v>901892.22</v>
      </c>
      <c r="J83" s="60">
        <f t="shared" si="28"/>
        <v>0</v>
      </c>
    </row>
    <row r="84" spans="1:10" s="13" customFormat="1" ht="15.75" x14ac:dyDescent="0.25">
      <c r="A84" s="61"/>
      <c r="B84" s="61"/>
      <c r="C84" s="61"/>
      <c r="D84" s="62"/>
      <c r="E84" s="62" t="s">
        <v>27</v>
      </c>
      <c r="F84" s="62"/>
      <c r="G84" s="63"/>
      <c r="H84" s="63"/>
      <c r="I84" s="63"/>
      <c r="J84" s="63"/>
    </row>
    <row r="85" spans="1:10" s="8" customFormat="1" ht="15.75" x14ac:dyDescent="0.25">
      <c r="A85" s="9" t="s">
        <v>28</v>
      </c>
      <c r="B85" s="9"/>
      <c r="C85" s="9"/>
      <c r="D85" s="10" t="s">
        <v>60</v>
      </c>
      <c r="E85" s="11"/>
      <c r="F85" s="11"/>
      <c r="G85" s="30">
        <f>G86</f>
        <v>901892.22</v>
      </c>
      <c r="H85" s="30">
        <f t="shared" ref="H85:J85" si="29">H86</f>
        <v>0</v>
      </c>
      <c r="I85" s="30">
        <f t="shared" si="29"/>
        <v>901892.22</v>
      </c>
      <c r="J85" s="30">
        <f t="shared" si="29"/>
        <v>0</v>
      </c>
    </row>
    <row r="86" spans="1:10" s="8" customFormat="1" ht="15.75" x14ac:dyDescent="0.25">
      <c r="A86" s="9" t="s">
        <v>29</v>
      </c>
      <c r="B86" s="9"/>
      <c r="C86" s="9"/>
      <c r="D86" s="10" t="s">
        <v>60</v>
      </c>
      <c r="E86" s="11"/>
      <c r="F86" s="11"/>
      <c r="G86" s="30">
        <f>SUM(G87:G87)</f>
        <v>901892.22</v>
      </c>
      <c r="H86" s="30">
        <f>SUM(H87:H87)</f>
        <v>0</v>
      </c>
      <c r="I86" s="30">
        <f>SUM(I87:I87)</f>
        <v>901892.22</v>
      </c>
      <c r="J86" s="30">
        <f>SUM(J87:J87)</f>
        <v>0</v>
      </c>
    </row>
    <row r="87" spans="1:10" s="13" customFormat="1" ht="15.75" x14ac:dyDescent="0.25">
      <c r="A87" s="23" t="s">
        <v>96</v>
      </c>
      <c r="B87" s="23" t="s">
        <v>97</v>
      </c>
      <c r="C87" s="23" t="s">
        <v>98</v>
      </c>
      <c r="D87" s="21" t="s">
        <v>99</v>
      </c>
      <c r="E87" s="24"/>
      <c r="F87" s="24"/>
      <c r="G87" s="31">
        <f>H87+I87</f>
        <v>901892.22</v>
      </c>
      <c r="H87" s="32">
        <v>0</v>
      </c>
      <c r="I87" s="32">
        <v>901892.22</v>
      </c>
      <c r="J87" s="32">
        <v>0</v>
      </c>
    </row>
    <row r="88" spans="1:10" s="14" customFormat="1" ht="94.5" x14ac:dyDescent="0.2">
      <c r="A88" s="45"/>
      <c r="B88" s="45"/>
      <c r="C88" s="45"/>
      <c r="D88" s="46"/>
      <c r="E88" s="46" t="s">
        <v>206</v>
      </c>
      <c r="F88" s="46" t="s">
        <v>210</v>
      </c>
      <c r="G88" s="47">
        <f>G90</f>
        <v>2500000</v>
      </c>
      <c r="H88" s="47">
        <f t="shared" ref="H88:J88" si="30">H90</f>
        <v>2500000</v>
      </c>
      <c r="I88" s="47">
        <f t="shared" si="30"/>
        <v>0</v>
      </c>
      <c r="J88" s="47">
        <f t="shared" si="30"/>
        <v>0</v>
      </c>
    </row>
    <row r="89" spans="1:10" s="14" customFormat="1" ht="15.75" x14ac:dyDescent="0.2">
      <c r="A89" s="48"/>
      <c r="B89" s="48"/>
      <c r="C89" s="48"/>
      <c r="D89" s="49"/>
      <c r="E89" s="49" t="s">
        <v>27</v>
      </c>
      <c r="F89" s="49"/>
      <c r="G89" s="50"/>
      <c r="H89" s="50"/>
      <c r="I89" s="50"/>
      <c r="J89" s="50"/>
    </row>
    <row r="90" spans="1:10" s="14" customFormat="1" ht="15.75" x14ac:dyDescent="0.2">
      <c r="A90" s="9" t="s">
        <v>28</v>
      </c>
      <c r="B90" s="9"/>
      <c r="C90" s="9"/>
      <c r="D90" s="10" t="s">
        <v>60</v>
      </c>
      <c r="E90" s="11"/>
      <c r="F90" s="11"/>
      <c r="G90" s="30">
        <f>G91</f>
        <v>2500000</v>
      </c>
      <c r="H90" s="30">
        <f t="shared" ref="H90:J90" si="31">H91</f>
        <v>2500000</v>
      </c>
      <c r="I90" s="30">
        <f t="shared" si="31"/>
        <v>0</v>
      </c>
      <c r="J90" s="30">
        <f t="shared" si="31"/>
        <v>0</v>
      </c>
    </row>
    <row r="91" spans="1:10" s="14" customFormat="1" ht="15.75" x14ac:dyDescent="0.2">
      <c r="A91" s="9" t="s">
        <v>29</v>
      </c>
      <c r="B91" s="9"/>
      <c r="C91" s="9"/>
      <c r="D91" s="10" t="s">
        <v>60</v>
      </c>
      <c r="E91" s="11"/>
      <c r="F91" s="11"/>
      <c r="G91" s="30">
        <f>G92</f>
        <v>2500000</v>
      </c>
      <c r="H91" s="30">
        <f t="shared" ref="H91:J91" si="32">H92</f>
        <v>2500000</v>
      </c>
      <c r="I91" s="30">
        <f t="shared" si="32"/>
        <v>0</v>
      </c>
      <c r="J91" s="30">
        <f t="shared" si="32"/>
        <v>0</v>
      </c>
    </row>
    <row r="92" spans="1:10" s="14" customFormat="1" ht="47.25" x14ac:dyDescent="0.2">
      <c r="A92" s="23" t="s">
        <v>48</v>
      </c>
      <c r="B92" s="23" t="s">
        <v>41</v>
      </c>
      <c r="C92" s="23" t="s">
        <v>42</v>
      </c>
      <c r="D92" s="21" t="s">
        <v>43</v>
      </c>
      <c r="E92" s="24"/>
      <c r="F92" s="24"/>
      <c r="G92" s="31">
        <v>2500000</v>
      </c>
      <c r="H92" s="32">
        <v>2500000</v>
      </c>
      <c r="I92" s="33">
        <v>0</v>
      </c>
      <c r="J92" s="33">
        <v>0</v>
      </c>
    </row>
    <row r="93" spans="1:10" s="14" customFormat="1" ht="78.75" x14ac:dyDescent="0.2">
      <c r="A93" s="45"/>
      <c r="B93" s="45"/>
      <c r="C93" s="45"/>
      <c r="D93" s="46"/>
      <c r="E93" s="46" t="s">
        <v>126</v>
      </c>
      <c r="F93" s="46" t="s">
        <v>165</v>
      </c>
      <c r="G93" s="47">
        <f>G95</f>
        <v>305501</v>
      </c>
      <c r="H93" s="47">
        <f t="shared" ref="H93:J93" si="33">H95</f>
        <v>305501</v>
      </c>
      <c r="I93" s="47">
        <f t="shared" si="33"/>
        <v>0</v>
      </c>
      <c r="J93" s="47">
        <f t="shared" si="33"/>
        <v>0</v>
      </c>
    </row>
    <row r="94" spans="1:10" s="14" customFormat="1" ht="15.75" x14ac:dyDescent="0.2">
      <c r="A94" s="48"/>
      <c r="B94" s="48"/>
      <c r="C94" s="48"/>
      <c r="D94" s="49"/>
      <c r="E94" s="49" t="s">
        <v>27</v>
      </c>
      <c r="F94" s="49"/>
      <c r="G94" s="50"/>
      <c r="H94" s="50"/>
      <c r="I94" s="50"/>
      <c r="J94" s="50"/>
    </row>
    <row r="95" spans="1:10" s="14" customFormat="1" ht="15.75" x14ac:dyDescent="0.2">
      <c r="A95" s="9" t="s">
        <v>28</v>
      </c>
      <c r="B95" s="9"/>
      <c r="C95" s="9"/>
      <c r="D95" s="10" t="s">
        <v>60</v>
      </c>
      <c r="E95" s="11"/>
      <c r="F95" s="11"/>
      <c r="G95" s="30">
        <f>G96</f>
        <v>305501</v>
      </c>
      <c r="H95" s="30">
        <f t="shared" ref="H95:J96" si="34">H96</f>
        <v>305501</v>
      </c>
      <c r="I95" s="30">
        <f t="shared" si="34"/>
        <v>0</v>
      </c>
      <c r="J95" s="30">
        <f t="shared" si="34"/>
        <v>0</v>
      </c>
    </row>
    <row r="96" spans="1:10" s="14" customFormat="1" ht="15.75" x14ac:dyDescent="0.2">
      <c r="A96" s="9" t="s">
        <v>29</v>
      </c>
      <c r="B96" s="9"/>
      <c r="C96" s="9"/>
      <c r="D96" s="10" t="s">
        <v>60</v>
      </c>
      <c r="E96" s="11"/>
      <c r="F96" s="11"/>
      <c r="G96" s="30">
        <f>G97</f>
        <v>305501</v>
      </c>
      <c r="H96" s="30">
        <f t="shared" si="34"/>
        <v>305501</v>
      </c>
      <c r="I96" s="30">
        <f t="shared" si="34"/>
        <v>0</v>
      </c>
      <c r="J96" s="30">
        <f t="shared" si="34"/>
        <v>0</v>
      </c>
    </row>
    <row r="97" spans="1:10" s="14" customFormat="1" ht="47.25" x14ac:dyDescent="0.2">
      <c r="A97" s="23" t="s">
        <v>92</v>
      </c>
      <c r="B97" s="23" t="s">
        <v>93</v>
      </c>
      <c r="C97" s="23" t="s">
        <v>94</v>
      </c>
      <c r="D97" s="21" t="s">
        <v>95</v>
      </c>
      <c r="E97" s="24"/>
      <c r="F97" s="24"/>
      <c r="G97" s="31">
        <f>H97+I97</f>
        <v>305501</v>
      </c>
      <c r="H97" s="32">
        <v>305501</v>
      </c>
      <c r="I97" s="33">
        <v>0</v>
      </c>
      <c r="J97" s="33">
        <v>0</v>
      </c>
    </row>
    <row r="98" spans="1:10" s="14" customFormat="1" ht="47.25" x14ac:dyDescent="0.2">
      <c r="A98" s="45"/>
      <c r="B98" s="45"/>
      <c r="C98" s="45"/>
      <c r="D98" s="46"/>
      <c r="E98" s="46" t="s">
        <v>147</v>
      </c>
      <c r="F98" s="46" t="s">
        <v>194</v>
      </c>
      <c r="G98" s="47">
        <f>G100</f>
        <v>18760000</v>
      </c>
      <c r="H98" s="47">
        <f t="shared" ref="H98:J98" si="35">H100</f>
        <v>0</v>
      </c>
      <c r="I98" s="47">
        <f t="shared" si="35"/>
        <v>18760000</v>
      </c>
      <c r="J98" s="47">
        <f t="shared" si="35"/>
        <v>18760000</v>
      </c>
    </row>
    <row r="99" spans="1:10" s="14" customFormat="1" ht="15.75" x14ac:dyDescent="0.2">
      <c r="A99" s="48"/>
      <c r="B99" s="48"/>
      <c r="C99" s="48"/>
      <c r="D99" s="49"/>
      <c r="E99" s="49" t="s">
        <v>27</v>
      </c>
      <c r="F99" s="49"/>
      <c r="G99" s="50"/>
      <c r="H99" s="50"/>
      <c r="I99" s="50"/>
      <c r="J99" s="50"/>
    </row>
    <row r="100" spans="1:10" s="14" customFormat="1" ht="15.75" x14ac:dyDescent="0.2">
      <c r="A100" s="9" t="s">
        <v>28</v>
      </c>
      <c r="B100" s="9"/>
      <c r="C100" s="9"/>
      <c r="D100" s="10" t="s">
        <v>60</v>
      </c>
      <c r="E100" s="11"/>
      <c r="F100" s="11"/>
      <c r="G100" s="30">
        <f>G101</f>
        <v>18760000</v>
      </c>
      <c r="H100" s="30">
        <f t="shared" ref="H100:J101" si="36">H101</f>
        <v>0</v>
      </c>
      <c r="I100" s="30">
        <f t="shared" si="36"/>
        <v>18760000</v>
      </c>
      <c r="J100" s="30">
        <f t="shared" si="36"/>
        <v>18760000</v>
      </c>
    </row>
    <row r="101" spans="1:10" s="14" customFormat="1" ht="15.75" x14ac:dyDescent="0.2">
      <c r="A101" s="9" t="s">
        <v>29</v>
      </c>
      <c r="B101" s="9"/>
      <c r="C101" s="9"/>
      <c r="D101" s="10" t="s">
        <v>60</v>
      </c>
      <c r="E101" s="11"/>
      <c r="F101" s="11"/>
      <c r="G101" s="30">
        <f>G102</f>
        <v>18760000</v>
      </c>
      <c r="H101" s="30">
        <f t="shared" si="36"/>
        <v>0</v>
      </c>
      <c r="I101" s="30">
        <f t="shared" si="36"/>
        <v>18760000</v>
      </c>
      <c r="J101" s="30">
        <f t="shared" si="36"/>
        <v>18760000</v>
      </c>
    </row>
    <row r="102" spans="1:10" s="14" customFormat="1" ht="31.5" x14ac:dyDescent="0.2">
      <c r="A102" s="23" t="s">
        <v>148</v>
      </c>
      <c r="B102" s="23" t="s">
        <v>149</v>
      </c>
      <c r="C102" s="23" t="s">
        <v>90</v>
      </c>
      <c r="D102" s="21" t="s">
        <v>150</v>
      </c>
      <c r="E102" s="24"/>
      <c r="F102" s="24"/>
      <c r="G102" s="31">
        <f>H102+I102</f>
        <v>18760000</v>
      </c>
      <c r="H102" s="32">
        <v>0</v>
      </c>
      <c r="I102" s="33">
        <v>18760000</v>
      </c>
      <c r="J102" s="33">
        <v>18760000</v>
      </c>
    </row>
    <row r="103" spans="1:10" s="79" customFormat="1" ht="63" x14ac:dyDescent="0.2">
      <c r="A103" s="76"/>
      <c r="B103" s="76"/>
      <c r="C103" s="76"/>
      <c r="D103" s="77"/>
      <c r="E103" s="77" t="s">
        <v>128</v>
      </c>
      <c r="F103" s="77" t="s">
        <v>164</v>
      </c>
      <c r="G103" s="78">
        <f>G105</f>
        <v>15688184</v>
      </c>
      <c r="H103" s="78">
        <f t="shared" ref="H103:J103" si="37">H105</f>
        <v>14842934</v>
      </c>
      <c r="I103" s="78">
        <f t="shared" si="37"/>
        <v>845250</v>
      </c>
      <c r="J103" s="78">
        <f t="shared" si="37"/>
        <v>845250</v>
      </c>
    </row>
    <row r="104" spans="1:10" s="79" customFormat="1" ht="15.75" x14ac:dyDescent="0.2">
      <c r="A104" s="80"/>
      <c r="B104" s="80"/>
      <c r="C104" s="80"/>
      <c r="D104" s="81"/>
      <c r="E104" s="81" t="s">
        <v>27</v>
      </c>
      <c r="F104" s="81"/>
      <c r="G104" s="82"/>
      <c r="H104" s="82"/>
      <c r="I104" s="82"/>
      <c r="J104" s="82"/>
    </row>
    <row r="105" spans="1:10" s="79" customFormat="1" ht="15.75" x14ac:dyDescent="0.2">
      <c r="A105" s="9" t="s">
        <v>28</v>
      </c>
      <c r="B105" s="9"/>
      <c r="C105" s="9"/>
      <c r="D105" s="10" t="s">
        <v>60</v>
      </c>
      <c r="E105" s="11"/>
      <c r="F105" s="11"/>
      <c r="G105" s="30">
        <f>G106</f>
        <v>15688184</v>
      </c>
      <c r="H105" s="30">
        <f>H106</f>
        <v>14842934</v>
      </c>
      <c r="I105" s="30">
        <f t="shared" ref="I105:J105" si="38">I106</f>
        <v>845250</v>
      </c>
      <c r="J105" s="30">
        <f t="shared" si="38"/>
        <v>845250</v>
      </c>
    </row>
    <row r="106" spans="1:10" s="79" customFormat="1" ht="15.75" x14ac:dyDescent="0.2">
      <c r="A106" s="9" t="s">
        <v>29</v>
      </c>
      <c r="B106" s="9"/>
      <c r="C106" s="9"/>
      <c r="D106" s="10" t="s">
        <v>60</v>
      </c>
      <c r="E106" s="11"/>
      <c r="F106" s="11"/>
      <c r="G106" s="30">
        <f>G107+G108</f>
        <v>15688184</v>
      </c>
      <c r="H106" s="30">
        <f>H107+H108</f>
        <v>14842934</v>
      </c>
      <c r="I106" s="30">
        <f t="shared" ref="I106:J106" si="39">I107+I108</f>
        <v>845250</v>
      </c>
      <c r="J106" s="30">
        <f t="shared" si="39"/>
        <v>845250</v>
      </c>
    </row>
    <row r="107" spans="1:10" s="79" customFormat="1" ht="31.5" hidden="1" x14ac:dyDescent="0.2">
      <c r="A107" s="23" t="s">
        <v>127</v>
      </c>
      <c r="B107" s="23" t="s">
        <v>115</v>
      </c>
      <c r="C107" s="23" t="s">
        <v>3</v>
      </c>
      <c r="D107" s="21" t="s">
        <v>116</v>
      </c>
      <c r="E107" s="24"/>
      <c r="F107" s="24"/>
      <c r="G107" s="31">
        <f>H107+I107</f>
        <v>0</v>
      </c>
      <c r="H107" s="32">
        <v>0</v>
      </c>
      <c r="I107" s="32">
        <v>0</v>
      </c>
      <c r="J107" s="32">
        <v>0</v>
      </c>
    </row>
    <row r="108" spans="1:10" s="79" customFormat="1" ht="15.75" x14ac:dyDescent="0.2">
      <c r="A108" s="23" t="s">
        <v>88</v>
      </c>
      <c r="B108" s="23" t="s">
        <v>89</v>
      </c>
      <c r="C108" s="23" t="s">
        <v>90</v>
      </c>
      <c r="D108" s="21" t="s">
        <v>91</v>
      </c>
      <c r="E108" s="24"/>
      <c r="F108" s="24"/>
      <c r="G108" s="31">
        <f>H108+I108</f>
        <v>15688184</v>
      </c>
      <c r="H108" s="32">
        <v>14842934</v>
      </c>
      <c r="I108" s="32">
        <v>845250</v>
      </c>
      <c r="J108" s="32">
        <v>845250</v>
      </c>
    </row>
    <row r="109" spans="1:10" s="14" customFormat="1" ht="78.75" x14ac:dyDescent="0.2">
      <c r="A109" s="45"/>
      <c r="B109" s="45"/>
      <c r="C109" s="45"/>
      <c r="D109" s="46"/>
      <c r="E109" s="46" t="s">
        <v>188</v>
      </c>
      <c r="F109" s="46" t="s">
        <v>189</v>
      </c>
      <c r="G109" s="47">
        <f>G111</f>
        <v>200000</v>
      </c>
      <c r="H109" s="47">
        <f t="shared" ref="H109:J109" si="40">H111</f>
        <v>200000</v>
      </c>
      <c r="I109" s="47">
        <f t="shared" si="40"/>
        <v>0</v>
      </c>
      <c r="J109" s="47">
        <f t="shared" si="40"/>
        <v>0</v>
      </c>
    </row>
    <row r="110" spans="1:10" s="14" customFormat="1" ht="15.75" x14ac:dyDescent="0.2">
      <c r="A110" s="48"/>
      <c r="B110" s="48"/>
      <c r="C110" s="48"/>
      <c r="D110" s="49"/>
      <c r="E110" s="49" t="s">
        <v>27</v>
      </c>
      <c r="F110" s="49"/>
      <c r="G110" s="50"/>
      <c r="H110" s="50"/>
      <c r="I110" s="50"/>
      <c r="J110" s="50"/>
    </row>
    <row r="111" spans="1:10" s="14" customFormat="1" ht="15.75" x14ac:dyDescent="0.2">
      <c r="A111" s="9" t="s">
        <v>28</v>
      </c>
      <c r="B111" s="9"/>
      <c r="C111" s="9"/>
      <c r="D111" s="10" t="s">
        <v>60</v>
      </c>
      <c r="E111" s="11"/>
      <c r="F111" s="11"/>
      <c r="G111" s="30">
        <f>G112</f>
        <v>200000</v>
      </c>
      <c r="H111" s="30">
        <f t="shared" ref="H111:J112" si="41">H112</f>
        <v>200000</v>
      </c>
      <c r="I111" s="30">
        <f t="shared" si="41"/>
        <v>0</v>
      </c>
      <c r="J111" s="30">
        <f t="shared" si="41"/>
        <v>0</v>
      </c>
    </row>
    <row r="112" spans="1:10" s="14" customFormat="1" ht="15.75" x14ac:dyDescent="0.2">
      <c r="A112" s="9" t="s">
        <v>29</v>
      </c>
      <c r="B112" s="9"/>
      <c r="C112" s="9"/>
      <c r="D112" s="10" t="s">
        <v>60</v>
      </c>
      <c r="E112" s="11"/>
      <c r="F112" s="11"/>
      <c r="G112" s="30">
        <f>G113</f>
        <v>200000</v>
      </c>
      <c r="H112" s="30">
        <f t="shared" si="41"/>
        <v>200000</v>
      </c>
      <c r="I112" s="30">
        <f t="shared" si="41"/>
        <v>0</v>
      </c>
      <c r="J112" s="30">
        <f t="shared" si="41"/>
        <v>0</v>
      </c>
    </row>
    <row r="113" spans="1:10" s="14" customFormat="1" ht="31.5" x14ac:dyDescent="0.2">
      <c r="A113" s="23" t="s">
        <v>190</v>
      </c>
      <c r="B113" s="23" t="s">
        <v>191</v>
      </c>
      <c r="C113" s="23" t="s">
        <v>192</v>
      </c>
      <c r="D113" s="21" t="s">
        <v>193</v>
      </c>
      <c r="E113" s="24"/>
      <c r="F113" s="24"/>
      <c r="G113" s="31">
        <f>H113+I113</f>
        <v>200000</v>
      </c>
      <c r="H113" s="32">
        <f>0+200000</f>
        <v>200000</v>
      </c>
      <c r="I113" s="33">
        <v>0</v>
      </c>
      <c r="J113" s="33">
        <v>0</v>
      </c>
    </row>
    <row r="114" spans="1:10" s="7" customFormat="1" ht="94.5" x14ac:dyDescent="0.25">
      <c r="A114" s="45"/>
      <c r="B114" s="45"/>
      <c r="C114" s="45"/>
      <c r="D114" s="46"/>
      <c r="E114" s="46" t="s">
        <v>131</v>
      </c>
      <c r="F114" s="46" t="s">
        <v>171</v>
      </c>
      <c r="G114" s="47">
        <f>G116</f>
        <v>3576600</v>
      </c>
      <c r="H114" s="47">
        <f t="shared" ref="H114:J114" si="42">H116</f>
        <v>3354980</v>
      </c>
      <c r="I114" s="47">
        <f t="shared" si="42"/>
        <v>221620</v>
      </c>
      <c r="J114" s="47">
        <f t="shared" si="42"/>
        <v>221620</v>
      </c>
    </row>
    <row r="115" spans="1:10" s="13" customFormat="1" ht="15.75" x14ac:dyDescent="0.25">
      <c r="A115" s="48"/>
      <c r="B115" s="48"/>
      <c r="C115" s="48"/>
      <c r="D115" s="49"/>
      <c r="E115" s="49" t="s">
        <v>27</v>
      </c>
      <c r="F115" s="49"/>
      <c r="G115" s="50"/>
      <c r="H115" s="50"/>
      <c r="I115" s="50"/>
      <c r="J115" s="50"/>
    </row>
    <row r="116" spans="1:10" s="8" customFormat="1" ht="15.75" x14ac:dyDescent="0.25">
      <c r="A116" s="9" t="s">
        <v>28</v>
      </c>
      <c r="B116" s="9"/>
      <c r="C116" s="9"/>
      <c r="D116" s="10" t="s">
        <v>60</v>
      </c>
      <c r="E116" s="11"/>
      <c r="F116" s="11"/>
      <c r="G116" s="30">
        <f>G117</f>
        <v>3576600</v>
      </c>
      <c r="H116" s="30">
        <f t="shared" ref="H116:J116" si="43">H117</f>
        <v>3354980</v>
      </c>
      <c r="I116" s="30">
        <f t="shared" si="43"/>
        <v>221620</v>
      </c>
      <c r="J116" s="30">
        <f t="shared" si="43"/>
        <v>221620</v>
      </c>
    </row>
    <row r="117" spans="1:10" s="8" customFormat="1" ht="15.75" x14ac:dyDescent="0.25">
      <c r="A117" s="9" t="s">
        <v>29</v>
      </c>
      <c r="B117" s="9"/>
      <c r="C117" s="9"/>
      <c r="D117" s="10" t="s">
        <v>60</v>
      </c>
      <c r="E117" s="11"/>
      <c r="F117" s="11"/>
      <c r="G117" s="30">
        <f>G118+G119+G123</f>
        <v>3576600</v>
      </c>
      <c r="H117" s="30">
        <f t="shared" ref="H117:J117" si="44">H118+H119+H123</f>
        <v>3354980</v>
      </c>
      <c r="I117" s="30">
        <f t="shared" si="44"/>
        <v>221620</v>
      </c>
      <c r="J117" s="30">
        <f t="shared" si="44"/>
        <v>221620</v>
      </c>
    </row>
    <row r="118" spans="1:10" s="13" customFormat="1" ht="15.75" x14ac:dyDescent="0.25">
      <c r="A118" s="23" t="s">
        <v>108</v>
      </c>
      <c r="B118" s="23" t="s">
        <v>109</v>
      </c>
      <c r="C118" s="23" t="s">
        <v>110</v>
      </c>
      <c r="D118" s="21" t="s">
        <v>111</v>
      </c>
      <c r="E118" s="24"/>
      <c r="F118" s="24"/>
      <c r="G118" s="31">
        <f>H118+I118</f>
        <v>250000</v>
      </c>
      <c r="H118" s="32">
        <v>250000</v>
      </c>
      <c r="I118" s="32">
        <v>0</v>
      </c>
      <c r="J118" s="32">
        <v>0</v>
      </c>
    </row>
    <row r="119" spans="1:10" s="13" customFormat="1" ht="15.75" x14ac:dyDescent="0.25">
      <c r="A119" s="23" t="s">
        <v>112</v>
      </c>
      <c r="B119" s="23" t="s">
        <v>113</v>
      </c>
      <c r="C119" s="23" t="s">
        <v>57</v>
      </c>
      <c r="D119" s="21" t="s">
        <v>169</v>
      </c>
      <c r="E119" s="24"/>
      <c r="F119" s="24"/>
      <c r="G119" s="31">
        <f>G121+G122</f>
        <v>816600</v>
      </c>
      <c r="H119" s="31">
        <f t="shared" ref="H119:J119" si="45">H121+H122</f>
        <v>594980</v>
      </c>
      <c r="I119" s="31">
        <f t="shared" si="45"/>
        <v>221620</v>
      </c>
      <c r="J119" s="31">
        <f t="shared" si="45"/>
        <v>221620</v>
      </c>
    </row>
    <row r="120" spans="1:10" s="13" customFormat="1" ht="15.75" x14ac:dyDescent="0.25">
      <c r="A120" s="23"/>
      <c r="B120" s="23"/>
      <c r="C120" s="23"/>
      <c r="D120" s="21" t="s">
        <v>27</v>
      </c>
      <c r="E120" s="24"/>
      <c r="F120" s="24"/>
      <c r="G120" s="31"/>
      <c r="H120" s="32"/>
      <c r="I120" s="32"/>
      <c r="J120" s="32"/>
    </row>
    <row r="121" spans="1:10" s="13" customFormat="1" ht="110.25" x14ac:dyDescent="0.25">
      <c r="A121" s="23"/>
      <c r="B121" s="23"/>
      <c r="C121" s="23"/>
      <c r="D121" s="21" t="s">
        <v>170</v>
      </c>
      <c r="E121" s="24"/>
      <c r="F121" s="24"/>
      <c r="G121" s="31">
        <f>H121+I121</f>
        <v>500000</v>
      </c>
      <c r="H121" s="32">
        <v>500000</v>
      </c>
      <c r="I121" s="32">
        <v>0</v>
      </c>
      <c r="J121" s="32">
        <v>0</v>
      </c>
    </row>
    <row r="122" spans="1:10" s="13" customFormat="1" ht="93.75" customHeight="1" x14ac:dyDescent="0.25">
      <c r="A122" s="23"/>
      <c r="B122" s="23"/>
      <c r="C122" s="23"/>
      <c r="D122" s="21" t="s">
        <v>212</v>
      </c>
      <c r="E122" s="24"/>
      <c r="F122" s="24"/>
      <c r="G122" s="31">
        <f>H122+I122</f>
        <v>316600</v>
      </c>
      <c r="H122" s="32">
        <v>94980</v>
      </c>
      <c r="I122" s="32">
        <v>221620</v>
      </c>
      <c r="J122" s="32">
        <v>221620</v>
      </c>
    </row>
    <row r="123" spans="1:10" s="13" customFormat="1" ht="47.25" x14ac:dyDescent="0.25">
      <c r="A123" s="23" t="s">
        <v>86</v>
      </c>
      <c r="B123" s="23" t="s">
        <v>87</v>
      </c>
      <c r="C123" s="23" t="s">
        <v>57</v>
      </c>
      <c r="D123" s="21" t="s">
        <v>228</v>
      </c>
      <c r="E123" s="24"/>
      <c r="F123" s="24"/>
      <c r="G123" s="31">
        <f>G125+G127+G126</f>
        <v>2510000</v>
      </c>
      <c r="H123" s="31">
        <f t="shared" ref="H123:J123" si="46">H125+H127+H126</f>
        <v>2510000</v>
      </c>
      <c r="I123" s="31">
        <f t="shared" si="46"/>
        <v>0</v>
      </c>
      <c r="J123" s="31">
        <f t="shared" si="46"/>
        <v>0</v>
      </c>
    </row>
    <row r="124" spans="1:10" s="13" customFormat="1" ht="15.75" x14ac:dyDescent="0.25">
      <c r="A124" s="23"/>
      <c r="B124" s="23"/>
      <c r="C124" s="23"/>
      <c r="D124" s="21" t="s">
        <v>27</v>
      </c>
      <c r="E124" s="24"/>
      <c r="F124" s="24"/>
      <c r="G124" s="31"/>
      <c r="H124" s="32"/>
      <c r="I124" s="32"/>
      <c r="J124" s="32"/>
    </row>
    <row r="125" spans="1:10" s="13" customFormat="1" ht="84.75" customHeight="1" x14ac:dyDescent="0.25">
      <c r="A125" s="23"/>
      <c r="B125" s="23"/>
      <c r="C125" s="23"/>
      <c r="D125" s="21" t="s">
        <v>227</v>
      </c>
      <c r="E125" s="24"/>
      <c r="F125" s="24"/>
      <c r="G125" s="31">
        <f>H125+I125</f>
        <v>400000</v>
      </c>
      <c r="H125" s="32">
        <v>400000</v>
      </c>
      <c r="I125" s="32">
        <v>0</v>
      </c>
      <c r="J125" s="32">
        <v>0</v>
      </c>
    </row>
    <row r="126" spans="1:10" s="13" customFormat="1" ht="84.75" customHeight="1" x14ac:dyDescent="0.25">
      <c r="A126" s="23"/>
      <c r="B126" s="23"/>
      <c r="C126" s="23"/>
      <c r="D126" s="21" t="s">
        <v>236</v>
      </c>
      <c r="E126" s="24"/>
      <c r="F126" s="24"/>
      <c r="G126" s="31">
        <f>H126+I126</f>
        <v>600000</v>
      </c>
      <c r="H126" s="32">
        <v>600000</v>
      </c>
      <c r="I126" s="32">
        <v>0</v>
      </c>
      <c r="J126" s="32">
        <v>0</v>
      </c>
    </row>
    <row r="127" spans="1:10" s="13" customFormat="1" ht="78.75" x14ac:dyDescent="0.25">
      <c r="A127" s="23"/>
      <c r="B127" s="23"/>
      <c r="C127" s="23"/>
      <c r="D127" s="21" t="s">
        <v>211</v>
      </c>
      <c r="E127" s="24"/>
      <c r="F127" s="24"/>
      <c r="G127" s="31">
        <f>H127+I127</f>
        <v>1510000</v>
      </c>
      <c r="H127" s="32">
        <v>1510000</v>
      </c>
      <c r="I127" s="32">
        <v>0</v>
      </c>
      <c r="J127" s="32">
        <v>0</v>
      </c>
    </row>
    <row r="128" spans="1:10" s="7" customFormat="1" ht="47.25" x14ac:dyDescent="0.25">
      <c r="A128" s="64"/>
      <c r="B128" s="64"/>
      <c r="C128" s="64"/>
      <c r="D128" s="65"/>
      <c r="E128" s="65" t="s">
        <v>129</v>
      </c>
      <c r="F128" s="65" t="s">
        <v>163</v>
      </c>
      <c r="G128" s="66">
        <f>G130</f>
        <v>50000</v>
      </c>
      <c r="H128" s="66">
        <f t="shared" ref="H128:J128" si="47">H130</f>
        <v>0</v>
      </c>
      <c r="I128" s="66">
        <f t="shared" si="47"/>
        <v>50000</v>
      </c>
      <c r="J128" s="66">
        <f t="shared" si="47"/>
        <v>0</v>
      </c>
    </row>
    <row r="129" spans="1:10" s="13" customFormat="1" ht="15.75" x14ac:dyDescent="0.25">
      <c r="A129" s="48"/>
      <c r="B129" s="48"/>
      <c r="C129" s="48"/>
      <c r="D129" s="49"/>
      <c r="E129" s="49" t="s">
        <v>27</v>
      </c>
      <c r="F129" s="49"/>
      <c r="G129" s="50"/>
      <c r="H129" s="50"/>
      <c r="I129" s="50"/>
      <c r="J129" s="50"/>
    </row>
    <row r="130" spans="1:10" s="8" customFormat="1" ht="15.75" x14ac:dyDescent="0.25">
      <c r="A130" s="9" t="s">
        <v>28</v>
      </c>
      <c r="B130" s="9"/>
      <c r="C130" s="9"/>
      <c r="D130" s="10" t="s">
        <v>60</v>
      </c>
      <c r="E130" s="11"/>
      <c r="F130" s="11"/>
      <c r="G130" s="30">
        <f>G131</f>
        <v>50000</v>
      </c>
      <c r="H130" s="30">
        <f t="shared" ref="H130:J131" si="48">H131</f>
        <v>0</v>
      </c>
      <c r="I130" s="30">
        <f t="shared" si="48"/>
        <v>50000</v>
      </c>
      <c r="J130" s="30">
        <f t="shared" si="48"/>
        <v>0</v>
      </c>
    </row>
    <row r="131" spans="1:10" s="8" customFormat="1" ht="15.75" x14ac:dyDescent="0.25">
      <c r="A131" s="9" t="s">
        <v>29</v>
      </c>
      <c r="B131" s="9"/>
      <c r="C131" s="9"/>
      <c r="D131" s="10" t="s">
        <v>60</v>
      </c>
      <c r="E131" s="11"/>
      <c r="F131" s="11"/>
      <c r="G131" s="30">
        <f>G132</f>
        <v>50000</v>
      </c>
      <c r="H131" s="30">
        <f t="shared" si="48"/>
        <v>0</v>
      </c>
      <c r="I131" s="30">
        <f t="shared" si="48"/>
        <v>50000</v>
      </c>
      <c r="J131" s="30">
        <f t="shared" si="48"/>
        <v>0</v>
      </c>
    </row>
    <row r="132" spans="1:10" s="13" customFormat="1" ht="15.75" x14ac:dyDescent="0.25">
      <c r="A132" s="23" t="s">
        <v>11</v>
      </c>
      <c r="B132" s="23" t="s">
        <v>12</v>
      </c>
      <c r="C132" s="23" t="s">
        <v>4</v>
      </c>
      <c r="D132" s="21" t="s">
        <v>13</v>
      </c>
      <c r="E132" s="24"/>
      <c r="F132" s="24"/>
      <c r="G132" s="31">
        <f>H132+I132</f>
        <v>50000</v>
      </c>
      <c r="H132" s="32">
        <v>0</v>
      </c>
      <c r="I132" s="32">
        <v>50000</v>
      </c>
      <c r="J132" s="32">
        <v>0</v>
      </c>
    </row>
    <row r="133" spans="1:10" s="7" customFormat="1" ht="63" x14ac:dyDescent="0.25">
      <c r="A133" s="45"/>
      <c r="B133" s="45"/>
      <c r="C133" s="45"/>
      <c r="D133" s="46"/>
      <c r="E133" s="46" t="s">
        <v>130</v>
      </c>
      <c r="F133" s="46" t="s">
        <v>161</v>
      </c>
      <c r="G133" s="47">
        <f>G135</f>
        <v>200000</v>
      </c>
      <c r="H133" s="47">
        <f t="shared" ref="H133:J133" si="49">H135</f>
        <v>200000</v>
      </c>
      <c r="I133" s="47">
        <f t="shared" si="49"/>
        <v>0</v>
      </c>
      <c r="J133" s="47">
        <f t="shared" si="49"/>
        <v>0</v>
      </c>
    </row>
    <row r="134" spans="1:10" s="13" customFormat="1" ht="15.75" x14ac:dyDescent="0.25">
      <c r="A134" s="48"/>
      <c r="B134" s="48"/>
      <c r="C134" s="48"/>
      <c r="D134" s="49"/>
      <c r="E134" s="49" t="s">
        <v>27</v>
      </c>
      <c r="F134" s="49"/>
      <c r="G134" s="50"/>
      <c r="H134" s="50"/>
      <c r="I134" s="50"/>
      <c r="J134" s="50"/>
    </row>
    <row r="135" spans="1:10" s="8" customFormat="1" ht="15.75" x14ac:dyDescent="0.25">
      <c r="A135" s="9" t="s">
        <v>28</v>
      </c>
      <c r="B135" s="9"/>
      <c r="C135" s="9"/>
      <c r="D135" s="10" t="s">
        <v>60</v>
      </c>
      <c r="E135" s="11"/>
      <c r="F135" s="11"/>
      <c r="G135" s="30">
        <f>G136</f>
        <v>200000</v>
      </c>
      <c r="H135" s="30">
        <f t="shared" ref="H135:J136" si="50">H136</f>
        <v>200000</v>
      </c>
      <c r="I135" s="30">
        <f t="shared" si="50"/>
        <v>0</v>
      </c>
      <c r="J135" s="30">
        <f t="shared" si="50"/>
        <v>0</v>
      </c>
    </row>
    <row r="136" spans="1:10" s="8" customFormat="1" ht="15.75" x14ac:dyDescent="0.25">
      <c r="A136" s="9" t="s">
        <v>29</v>
      </c>
      <c r="B136" s="9"/>
      <c r="C136" s="9"/>
      <c r="D136" s="10" t="s">
        <v>60</v>
      </c>
      <c r="E136" s="11"/>
      <c r="F136" s="11"/>
      <c r="G136" s="30">
        <f>G137</f>
        <v>200000</v>
      </c>
      <c r="H136" s="30">
        <f t="shared" si="50"/>
        <v>200000</v>
      </c>
      <c r="I136" s="30">
        <f t="shared" si="50"/>
        <v>0</v>
      </c>
      <c r="J136" s="30">
        <f t="shared" si="50"/>
        <v>0</v>
      </c>
    </row>
    <row r="137" spans="1:10" s="13" customFormat="1" ht="94.5" x14ac:dyDescent="0.25">
      <c r="A137" s="23" t="s">
        <v>86</v>
      </c>
      <c r="B137" s="23" t="s">
        <v>87</v>
      </c>
      <c r="C137" s="23" t="s">
        <v>57</v>
      </c>
      <c r="D137" s="21" t="s">
        <v>135</v>
      </c>
      <c r="E137" s="24"/>
      <c r="F137" s="24"/>
      <c r="G137" s="31">
        <f>H137+I137</f>
        <v>200000</v>
      </c>
      <c r="H137" s="32">
        <v>200000</v>
      </c>
      <c r="I137" s="32">
        <f>700000-700000</f>
        <v>0</v>
      </c>
      <c r="J137" s="32">
        <f>700000-700000</f>
        <v>0</v>
      </c>
    </row>
    <row r="138" spans="1:10" s="7" customFormat="1" ht="78.75" x14ac:dyDescent="0.25">
      <c r="A138" s="45"/>
      <c r="B138" s="45"/>
      <c r="C138" s="45"/>
      <c r="D138" s="46"/>
      <c r="E138" s="46" t="s">
        <v>114</v>
      </c>
      <c r="F138" s="46" t="s">
        <v>162</v>
      </c>
      <c r="G138" s="47">
        <f>G140</f>
        <v>400000</v>
      </c>
      <c r="H138" s="47">
        <f t="shared" ref="H138:J138" si="51">H140</f>
        <v>400000</v>
      </c>
      <c r="I138" s="47">
        <f t="shared" si="51"/>
        <v>0</v>
      </c>
      <c r="J138" s="47">
        <f t="shared" si="51"/>
        <v>0</v>
      </c>
    </row>
    <row r="139" spans="1:10" s="13" customFormat="1" ht="15.75" x14ac:dyDescent="0.25">
      <c r="A139" s="48"/>
      <c r="B139" s="48"/>
      <c r="C139" s="48"/>
      <c r="D139" s="49"/>
      <c r="E139" s="49" t="s">
        <v>27</v>
      </c>
      <c r="F139" s="49"/>
      <c r="G139" s="50"/>
      <c r="H139" s="50"/>
      <c r="I139" s="50"/>
      <c r="J139" s="50"/>
    </row>
    <row r="140" spans="1:10" s="8" customFormat="1" ht="15.75" x14ac:dyDescent="0.25">
      <c r="A140" s="9" t="s">
        <v>28</v>
      </c>
      <c r="B140" s="9"/>
      <c r="C140" s="9"/>
      <c r="D140" s="10" t="s">
        <v>60</v>
      </c>
      <c r="E140" s="11"/>
      <c r="F140" s="11"/>
      <c r="G140" s="30">
        <f>G141</f>
        <v>400000</v>
      </c>
      <c r="H140" s="30">
        <f t="shared" ref="H140:J141" si="52">H141</f>
        <v>400000</v>
      </c>
      <c r="I140" s="30">
        <f t="shared" si="52"/>
        <v>0</v>
      </c>
      <c r="J140" s="30">
        <f t="shared" si="52"/>
        <v>0</v>
      </c>
    </row>
    <row r="141" spans="1:10" s="8" customFormat="1" ht="15.75" x14ac:dyDescent="0.25">
      <c r="A141" s="9" t="s">
        <v>29</v>
      </c>
      <c r="B141" s="9"/>
      <c r="C141" s="9"/>
      <c r="D141" s="10" t="s">
        <v>60</v>
      </c>
      <c r="E141" s="11"/>
      <c r="F141" s="11"/>
      <c r="G141" s="30">
        <f>G142</f>
        <v>400000</v>
      </c>
      <c r="H141" s="30">
        <f t="shared" si="52"/>
        <v>400000</v>
      </c>
      <c r="I141" s="30">
        <f t="shared" si="52"/>
        <v>0</v>
      </c>
      <c r="J141" s="30">
        <f t="shared" si="52"/>
        <v>0</v>
      </c>
    </row>
    <row r="142" spans="1:10" s="13" customFormat="1" ht="126" x14ac:dyDescent="0.25">
      <c r="A142" s="23" t="s">
        <v>86</v>
      </c>
      <c r="B142" s="23" t="s">
        <v>87</v>
      </c>
      <c r="C142" s="23" t="s">
        <v>57</v>
      </c>
      <c r="D142" s="21" t="s">
        <v>136</v>
      </c>
      <c r="E142" s="24"/>
      <c r="F142" s="24"/>
      <c r="G142" s="31">
        <f>H142+I142</f>
        <v>400000</v>
      </c>
      <c r="H142" s="32">
        <v>400000</v>
      </c>
      <c r="I142" s="32">
        <f>700000-700000</f>
        <v>0</v>
      </c>
      <c r="J142" s="32">
        <f>700000-700000</f>
        <v>0</v>
      </c>
    </row>
    <row r="143" spans="1:10" s="7" customFormat="1" ht="47.25" x14ac:dyDescent="0.25">
      <c r="A143" s="45"/>
      <c r="B143" s="45"/>
      <c r="C143" s="45"/>
      <c r="D143" s="46"/>
      <c r="E143" s="46" t="s">
        <v>137</v>
      </c>
      <c r="F143" s="46" t="s">
        <v>160</v>
      </c>
      <c r="G143" s="47">
        <f>G145</f>
        <v>200000</v>
      </c>
      <c r="H143" s="47">
        <f t="shared" ref="H143:J143" si="53">H145</f>
        <v>0</v>
      </c>
      <c r="I143" s="47">
        <f t="shared" si="53"/>
        <v>200000</v>
      </c>
      <c r="J143" s="47">
        <f t="shared" si="53"/>
        <v>200000</v>
      </c>
    </row>
    <row r="144" spans="1:10" s="13" customFormat="1" ht="15.75" x14ac:dyDescent="0.25">
      <c r="A144" s="48"/>
      <c r="B144" s="48"/>
      <c r="C144" s="48"/>
      <c r="D144" s="49"/>
      <c r="E144" s="49" t="s">
        <v>27</v>
      </c>
      <c r="F144" s="49"/>
      <c r="G144" s="50"/>
      <c r="H144" s="50"/>
      <c r="I144" s="50"/>
      <c r="J144" s="50"/>
    </row>
    <row r="145" spans="1:10" s="8" customFormat="1" ht="15.75" x14ac:dyDescent="0.25">
      <c r="A145" s="9" t="s">
        <v>28</v>
      </c>
      <c r="B145" s="9"/>
      <c r="C145" s="9"/>
      <c r="D145" s="10" t="s">
        <v>60</v>
      </c>
      <c r="E145" s="11"/>
      <c r="F145" s="11"/>
      <c r="G145" s="30">
        <f>G146</f>
        <v>200000</v>
      </c>
      <c r="H145" s="30">
        <f t="shared" ref="H145:J146" si="54">H146</f>
        <v>0</v>
      </c>
      <c r="I145" s="30">
        <f t="shared" si="54"/>
        <v>200000</v>
      </c>
      <c r="J145" s="30">
        <f t="shared" si="54"/>
        <v>200000</v>
      </c>
    </row>
    <row r="146" spans="1:10" s="8" customFormat="1" ht="15.75" x14ac:dyDescent="0.25">
      <c r="A146" s="9" t="s">
        <v>29</v>
      </c>
      <c r="B146" s="9"/>
      <c r="C146" s="9"/>
      <c r="D146" s="10" t="s">
        <v>60</v>
      </c>
      <c r="E146" s="11"/>
      <c r="F146" s="11"/>
      <c r="G146" s="30">
        <f>G147</f>
        <v>200000</v>
      </c>
      <c r="H146" s="30">
        <f t="shared" si="54"/>
        <v>0</v>
      </c>
      <c r="I146" s="30">
        <f t="shared" si="54"/>
        <v>200000</v>
      </c>
      <c r="J146" s="30">
        <f t="shared" si="54"/>
        <v>200000</v>
      </c>
    </row>
    <row r="147" spans="1:10" s="13" customFormat="1" ht="94.5" x14ac:dyDescent="0.25">
      <c r="A147" s="23" t="s">
        <v>86</v>
      </c>
      <c r="B147" s="23" t="s">
        <v>87</v>
      </c>
      <c r="C147" s="23" t="s">
        <v>57</v>
      </c>
      <c r="D147" s="21" t="s">
        <v>138</v>
      </c>
      <c r="E147" s="24"/>
      <c r="F147" s="24"/>
      <c r="G147" s="31">
        <f>H147+I147</f>
        <v>200000</v>
      </c>
      <c r="H147" s="32">
        <f>200000-200000</f>
        <v>0</v>
      </c>
      <c r="I147" s="32">
        <f>0+200000</f>
        <v>200000</v>
      </c>
      <c r="J147" s="32">
        <f>0+200000</f>
        <v>200000</v>
      </c>
    </row>
    <row r="148" spans="1:10" s="7" customFormat="1" ht="110.25" x14ac:dyDescent="0.25">
      <c r="A148" s="45"/>
      <c r="B148" s="45"/>
      <c r="C148" s="45"/>
      <c r="D148" s="46"/>
      <c r="E148" s="46" t="s">
        <v>156</v>
      </c>
      <c r="F148" s="46" t="s">
        <v>195</v>
      </c>
      <c r="G148" s="47">
        <f>G150</f>
        <v>200000</v>
      </c>
      <c r="H148" s="47">
        <f t="shared" ref="H148:J148" si="55">H150</f>
        <v>200000</v>
      </c>
      <c r="I148" s="47">
        <f t="shared" si="55"/>
        <v>0</v>
      </c>
      <c r="J148" s="47">
        <f t="shared" si="55"/>
        <v>0</v>
      </c>
    </row>
    <row r="149" spans="1:10" s="13" customFormat="1" ht="15.75" x14ac:dyDescent="0.25">
      <c r="A149" s="48"/>
      <c r="B149" s="48"/>
      <c r="C149" s="48"/>
      <c r="D149" s="49"/>
      <c r="E149" s="49" t="s">
        <v>27</v>
      </c>
      <c r="F149" s="49"/>
      <c r="G149" s="50"/>
      <c r="H149" s="50"/>
      <c r="I149" s="50"/>
      <c r="J149" s="50"/>
    </row>
    <row r="150" spans="1:10" s="8" customFormat="1" ht="15.75" x14ac:dyDescent="0.25">
      <c r="A150" s="9" t="s">
        <v>28</v>
      </c>
      <c r="B150" s="9"/>
      <c r="C150" s="9"/>
      <c r="D150" s="10" t="s">
        <v>60</v>
      </c>
      <c r="E150" s="11"/>
      <c r="F150" s="11"/>
      <c r="G150" s="30">
        <f>G151</f>
        <v>200000</v>
      </c>
      <c r="H150" s="30">
        <f t="shared" ref="H150:J151" si="56">H151</f>
        <v>200000</v>
      </c>
      <c r="I150" s="30">
        <f t="shared" si="56"/>
        <v>0</v>
      </c>
      <c r="J150" s="30">
        <f t="shared" si="56"/>
        <v>0</v>
      </c>
    </row>
    <row r="151" spans="1:10" s="8" customFormat="1" ht="15.75" x14ac:dyDescent="0.25">
      <c r="A151" s="9" t="s">
        <v>29</v>
      </c>
      <c r="B151" s="9"/>
      <c r="C151" s="9"/>
      <c r="D151" s="10" t="s">
        <v>60</v>
      </c>
      <c r="E151" s="11"/>
      <c r="F151" s="11"/>
      <c r="G151" s="30">
        <f>G152</f>
        <v>200000</v>
      </c>
      <c r="H151" s="30">
        <f t="shared" si="56"/>
        <v>200000</v>
      </c>
      <c r="I151" s="30">
        <f t="shared" si="56"/>
        <v>0</v>
      </c>
      <c r="J151" s="30">
        <f t="shared" si="56"/>
        <v>0</v>
      </c>
    </row>
    <row r="152" spans="1:10" s="13" customFormat="1" ht="141.75" x14ac:dyDescent="0.25">
      <c r="A152" s="23" t="s">
        <v>86</v>
      </c>
      <c r="B152" s="23" t="s">
        <v>87</v>
      </c>
      <c r="C152" s="23" t="s">
        <v>57</v>
      </c>
      <c r="D152" s="21" t="s">
        <v>157</v>
      </c>
      <c r="E152" s="24"/>
      <c r="F152" s="24"/>
      <c r="G152" s="31">
        <f>H152+I152</f>
        <v>200000</v>
      </c>
      <c r="H152" s="32">
        <v>200000</v>
      </c>
      <c r="I152" s="32">
        <f>700000-700000</f>
        <v>0</v>
      </c>
      <c r="J152" s="32">
        <f>700000-700000</f>
        <v>0</v>
      </c>
    </row>
    <row r="153" spans="1:10" s="13" customFormat="1" ht="157.5" x14ac:dyDescent="0.25">
      <c r="A153" s="45"/>
      <c r="B153" s="45"/>
      <c r="C153" s="45"/>
      <c r="D153" s="46"/>
      <c r="E153" s="87" t="s">
        <v>224</v>
      </c>
      <c r="F153" s="46" t="s">
        <v>235</v>
      </c>
      <c r="G153" s="47">
        <f>G155</f>
        <v>50000</v>
      </c>
      <c r="H153" s="47">
        <f t="shared" ref="H153:J153" si="57">H155</f>
        <v>50000</v>
      </c>
      <c r="I153" s="47">
        <f t="shared" si="57"/>
        <v>0</v>
      </c>
      <c r="J153" s="47">
        <f t="shared" si="57"/>
        <v>0</v>
      </c>
    </row>
    <row r="154" spans="1:10" s="13" customFormat="1" ht="15.75" x14ac:dyDescent="0.25">
      <c r="A154" s="48"/>
      <c r="B154" s="48"/>
      <c r="C154" s="48"/>
      <c r="D154" s="49"/>
      <c r="E154" s="49" t="s">
        <v>27</v>
      </c>
      <c r="F154" s="49"/>
      <c r="G154" s="50"/>
      <c r="H154" s="50"/>
      <c r="I154" s="50"/>
      <c r="J154" s="50"/>
    </row>
    <row r="155" spans="1:10" s="13" customFormat="1" ht="15.75" x14ac:dyDescent="0.25">
      <c r="A155" s="9" t="s">
        <v>28</v>
      </c>
      <c r="B155" s="9"/>
      <c r="C155" s="9"/>
      <c r="D155" s="10" t="s">
        <v>60</v>
      </c>
      <c r="E155" s="11"/>
      <c r="F155" s="11"/>
      <c r="G155" s="30">
        <f>G156</f>
        <v>50000</v>
      </c>
      <c r="H155" s="30">
        <f t="shared" ref="H155:J156" si="58">H156</f>
        <v>50000</v>
      </c>
      <c r="I155" s="30">
        <f t="shared" si="58"/>
        <v>0</v>
      </c>
      <c r="J155" s="30">
        <f t="shared" si="58"/>
        <v>0</v>
      </c>
    </row>
    <row r="156" spans="1:10" s="13" customFormat="1" ht="15.75" x14ac:dyDescent="0.25">
      <c r="A156" s="9" t="s">
        <v>29</v>
      </c>
      <c r="B156" s="9"/>
      <c r="C156" s="9"/>
      <c r="D156" s="10" t="s">
        <v>60</v>
      </c>
      <c r="E156" s="11"/>
      <c r="F156" s="11"/>
      <c r="G156" s="30">
        <f>G157</f>
        <v>50000</v>
      </c>
      <c r="H156" s="30">
        <f t="shared" si="58"/>
        <v>50000</v>
      </c>
      <c r="I156" s="30">
        <f t="shared" si="58"/>
        <v>0</v>
      </c>
      <c r="J156" s="30">
        <f t="shared" si="58"/>
        <v>0</v>
      </c>
    </row>
    <row r="157" spans="1:10" s="13" customFormat="1" ht="111.75" customHeight="1" x14ac:dyDescent="0.25">
      <c r="A157" s="23" t="s">
        <v>86</v>
      </c>
      <c r="B157" s="23" t="s">
        <v>87</v>
      </c>
      <c r="C157" s="23" t="s">
        <v>57</v>
      </c>
      <c r="D157" s="21" t="s">
        <v>225</v>
      </c>
      <c r="E157" s="24"/>
      <c r="F157" s="24"/>
      <c r="G157" s="31">
        <f>H157+I157</f>
        <v>50000</v>
      </c>
      <c r="H157" s="32">
        <v>50000</v>
      </c>
      <c r="I157" s="32">
        <f>700000-700000</f>
        <v>0</v>
      </c>
      <c r="J157" s="32">
        <f>700000-700000</f>
        <v>0</v>
      </c>
    </row>
    <row r="158" spans="1:10" s="14" customFormat="1" ht="40.5" customHeight="1" x14ac:dyDescent="0.2">
      <c r="A158" s="67"/>
      <c r="B158" s="67"/>
      <c r="C158" s="67"/>
      <c r="D158" s="68"/>
      <c r="E158" s="59" t="s">
        <v>62</v>
      </c>
      <c r="F158" s="69" t="s">
        <v>159</v>
      </c>
      <c r="G158" s="60">
        <f>G160</f>
        <v>8256703</v>
      </c>
      <c r="H158" s="60">
        <f t="shared" ref="H158:J158" si="59">H160</f>
        <v>1988865</v>
      </c>
      <c r="I158" s="60">
        <f t="shared" si="59"/>
        <v>6267838</v>
      </c>
      <c r="J158" s="60">
        <f t="shared" si="59"/>
        <v>6267838</v>
      </c>
    </row>
    <row r="159" spans="1:10" s="14" customFormat="1" ht="15.75" x14ac:dyDescent="0.2">
      <c r="A159" s="67"/>
      <c r="B159" s="67"/>
      <c r="C159" s="67"/>
      <c r="D159" s="68"/>
      <c r="E159" s="70" t="s">
        <v>27</v>
      </c>
      <c r="F159" s="59"/>
      <c r="G159" s="71"/>
      <c r="H159" s="71"/>
      <c r="I159" s="71"/>
      <c r="J159" s="71"/>
    </row>
    <row r="160" spans="1:10" s="14" customFormat="1" ht="31.5" x14ac:dyDescent="0.2">
      <c r="A160" s="9" t="s">
        <v>32</v>
      </c>
      <c r="B160" s="9"/>
      <c r="C160" s="9"/>
      <c r="D160" s="10" t="s">
        <v>74</v>
      </c>
      <c r="E160" s="70"/>
      <c r="F160" s="70"/>
      <c r="G160" s="97">
        <f>G161</f>
        <v>8256703</v>
      </c>
      <c r="H160" s="97">
        <f t="shared" ref="H160:J160" si="60">H161</f>
        <v>1988865</v>
      </c>
      <c r="I160" s="97">
        <f t="shared" si="60"/>
        <v>6267838</v>
      </c>
      <c r="J160" s="97">
        <f t="shared" si="60"/>
        <v>6267838</v>
      </c>
    </row>
    <row r="161" spans="1:10" s="14" customFormat="1" ht="31.5" x14ac:dyDescent="0.2">
      <c r="A161" s="9" t="s">
        <v>33</v>
      </c>
      <c r="B161" s="9"/>
      <c r="C161" s="9"/>
      <c r="D161" s="10" t="s">
        <v>74</v>
      </c>
      <c r="E161" s="70"/>
      <c r="F161" s="70"/>
      <c r="G161" s="97">
        <f>SUM(G162:G173)</f>
        <v>8256703</v>
      </c>
      <c r="H161" s="97">
        <f t="shared" ref="H161:J161" si="61">SUM(H162:H173)</f>
        <v>1988865</v>
      </c>
      <c r="I161" s="97">
        <f t="shared" si="61"/>
        <v>6267838</v>
      </c>
      <c r="J161" s="97">
        <f t="shared" si="61"/>
        <v>6267838</v>
      </c>
    </row>
    <row r="162" spans="1:10" s="14" customFormat="1" ht="15.75" x14ac:dyDescent="0.2">
      <c r="A162" s="67" t="s">
        <v>139</v>
      </c>
      <c r="B162" s="67" t="s">
        <v>34</v>
      </c>
      <c r="C162" s="67" t="s">
        <v>140</v>
      </c>
      <c r="D162" s="72" t="s">
        <v>141</v>
      </c>
      <c r="E162" s="70"/>
      <c r="F162" s="70"/>
      <c r="G162" s="71">
        <f t="shared" ref="G162:G163" si="62">H162+I162</f>
        <v>4393930</v>
      </c>
      <c r="H162" s="71">
        <v>0</v>
      </c>
      <c r="I162" s="71">
        <v>4393930</v>
      </c>
      <c r="J162" s="71">
        <v>4393930</v>
      </c>
    </row>
    <row r="163" spans="1:10" s="14" customFormat="1" ht="47.25" x14ac:dyDescent="0.2">
      <c r="A163" s="67" t="s">
        <v>142</v>
      </c>
      <c r="B163" s="67" t="s">
        <v>143</v>
      </c>
      <c r="C163" s="67" t="s">
        <v>101</v>
      </c>
      <c r="D163" s="72" t="s">
        <v>144</v>
      </c>
      <c r="E163" s="70"/>
      <c r="F163" s="70"/>
      <c r="G163" s="71">
        <f t="shared" si="62"/>
        <v>170438</v>
      </c>
      <c r="H163" s="71">
        <v>0</v>
      </c>
      <c r="I163" s="71">
        <v>170438</v>
      </c>
      <c r="J163" s="71">
        <v>170438</v>
      </c>
    </row>
    <row r="164" spans="1:10" s="14" customFormat="1" ht="15.75" x14ac:dyDescent="0.2">
      <c r="A164" s="67" t="s">
        <v>63</v>
      </c>
      <c r="B164" s="67" t="s">
        <v>64</v>
      </c>
      <c r="C164" s="67" t="s">
        <v>36</v>
      </c>
      <c r="D164" s="72" t="s">
        <v>37</v>
      </c>
      <c r="E164" s="70"/>
      <c r="F164" s="70"/>
      <c r="G164" s="71">
        <f t="shared" ref="G164:G168" si="63">H164+I164</f>
        <v>213530</v>
      </c>
      <c r="H164" s="71">
        <v>213530</v>
      </c>
      <c r="I164" s="71">
        <v>0</v>
      </c>
      <c r="J164" s="71">
        <v>0</v>
      </c>
    </row>
    <row r="165" spans="1:10" s="14" customFormat="1" ht="31.5" x14ac:dyDescent="0.2">
      <c r="A165" s="67" t="s">
        <v>79</v>
      </c>
      <c r="B165" s="67" t="s">
        <v>80</v>
      </c>
      <c r="C165" s="67" t="s">
        <v>36</v>
      </c>
      <c r="D165" s="72" t="s">
        <v>81</v>
      </c>
      <c r="E165" s="70"/>
      <c r="F165" s="70"/>
      <c r="G165" s="71">
        <f t="shared" si="63"/>
        <v>8050</v>
      </c>
      <c r="H165" s="71">
        <v>8050</v>
      </c>
      <c r="I165" s="71">
        <v>0</v>
      </c>
      <c r="J165" s="71">
        <v>0</v>
      </c>
    </row>
    <row r="166" spans="1:10" s="14" customFormat="1" ht="31.5" x14ac:dyDescent="0.2">
      <c r="A166" s="67" t="s">
        <v>82</v>
      </c>
      <c r="B166" s="67" t="s">
        <v>83</v>
      </c>
      <c r="C166" s="67" t="s">
        <v>36</v>
      </c>
      <c r="D166" s="72" t="s">
        <v>84</v>
      </c>
      <c r="E166" s="70"/>
      <c r="F166" s="70"/>
      <c r="G166" s="71">
        <f t="shared" si="63"/>
        <v>1094905</v>
      </c>
      <c r="H166" s="71">
        <v>1094905</v>
      </c>
      <c r="I166" s="71">
        <v>0</v>
      </c>
      <c r="J166" s="71">
        <v>0</v>
      </c>
    </row>
    <row r="167" spans="1:10" s="14" customFormat="1" ht="78.75" hidden="1" x14ac:dyDescent="0.2">
      <c r="A167" s="67" t="s">
        <v>102</v>
      </c>
      <c r="B167" s="67" t="s">
        <v>103</v>
      </c>
      <c r="C167" s="67" t="s">
        <v>36</v>
      </c>
      <c r="D167" s="72" t="s">
        <v>104</v>
      </c>
      <c r="E167" s="70"/>
      <c r="F167" s="70"/>
      <c r="G167" s="71">
        <f t="shared" ref="G167" si="64">H167+I167</f>
        <v>0</v>
      </c>
      <c r="H167" s="71">
        <v>0</v>
      </c>
      <c r="I167" s="71">
        <v>0</v>
      </c>
      <c r="J167" s="71">
        <v>0</v>
      </c>
    </row>
    <row r="168" spans="1:10" s="14" customFormat="1" ht="47.25" x14ac:dyDescent="0.2">
      <c r="A168" s="23" t="s">
        <v>53</v>
      </c>
      <c r="B168" s="23" t="s">
        <v>54</v>
      </c>
      <c r="C168" s="23" t="s">
        <v>36</v>
      </c>
      <c r="D168" s="26" t="s">
        <v>55</v>
      </c>
      <c r="E168" s="70"/>
      <c r="F168" s="70"/>
      <c r="G168" s="71">
        <f t="shared" si="63"/>
        <v>162726</v>
      </c>
      <c r="H168" s="71">
        <v>162726</v>
      </c>
      <c r="I168" s="71">
        <v>0</v>
      </c>
      <c r="J168" s="71">
        <v>0</v>
      </c>
    </row>
    <row r="169" spans="1:10" s="14" customFormat="1" ht="63" x14ac:dyDescent="0.2">
      <c r="A169" s="23" t="s">
        <v>105</v>
      </c>
      <c r="B169" s="23" t="s">
        <v>106</v>
      </c>
      <c r="C169" s="23" t="s">
        <v>36</v>
      </c>
      <c r="D169" s="26" t="s">
        <v>107</v>
      </c>
      <c r="E169" s="70"/>
      <c r="F169" s="70"/>
      <c r="G169" s="71">
        <f t="shared" ref="G169" si="65">H169+I169</f>
        <v>396000</v>
      </c>
      <c r="H169" s="71">
        <f>0+312530</f>
        <v>312530</v>
      </c>
      <c r="I169" s="71">
        <f>83470</f>
        <v>83470</v>
      </c>
      <c r="J169" s="71">
        <v>83470</v>
      </c>
    </row>
    <row r="170" spans="1:10" s="13" customFormat="1" ht="78.75" hidden="1" x14ac:dyDescent="0.25">
      <c r="A170" s="23" t="s">
        <v>112</v>
      </c>
      <c r="B170" s="23" t="s">
        <v>113</v>
      </c>
      <c r="C170" s="23" t="s">
        <v>57</v>
      </c>
      <c r="D170" s="21" t="s">
        <v>117</v>
      </c>
      <c r="E170" s="24"/>
      <c r="F170" s="24"/>
      <c r="G170" s="31">
        <f>H170+I170</f>
        <v>0</v>
      </c>
      <c r="H170" s="32">
        <v>0</v>
      </c>
      <c r="I170" s="32">
        <v>0</v>
      </c>
      <c r="J170" s="32">
        <v>0</v>
      </c>
    </row>
    <row r="171" spans="1:10" s="13" customFormat="1" ht="75" customHeight="1" x14ac:dyDescent="0.25">
      <c r="A171" s="23" t="s">
        <v>229</v>
      </c>
      <c r="B171" s="23" t="s">
        <v>231</v>
      </c>
      <c r="C171" s="23" t="s">
        <v>36</v>
      </c>
      <c r="D171" s="21" t="s">
        <v>233</v>
      </c>
      <c r="E171" s="24"/>
      <c r="F171" s="24"/>
      <c r="G171" s="31">
        <f>H171+I171</f>
        <v>19712</v>
      </c>
      <c r="H171" s="32">
        <v>19712</v>
      </c>
      <c r="I171" s="32">
        <v>0</v>
      </c>
      <c r="J171" s="32">
        <v>0</v>
      </c>
    </row>
    <row r="172" spans="1:10" s="13" customFormat="1" ht="50.25" customHeight="1" x14ac:dyDescent="0.25">
      <c r="A172" s="23" t="s">
        <v>230</v>
      </c>
      <c r="B172" s="23" t="s">
        <v>232</v>
      </c>
      <c r="C172" s="23" t="s">
        <v>36</v>
      </c>
      <c r="D172" s="21" t="s">
        <v>234</v>
      </c>
      <c r="E172" s="24"/>
      <c r="F172" s="24"/>
      <c r="G172" s="31">
        <f>H172+I172</f>
        <v>177412</v>
      </c>
      <c r="H172" s="32">
        <v>177412</v>
      </c>
      <c r="I172" s="32">
        <v>0</v>
      </c>
      <c r="J172" s="32">
        <v>0</v>
      </c>
    </row>
    <row r="173" spans="1:10" s="13" customFormat="1" ht="71.25" customHeight="1" x14ac:dyDescent="0.25">
      <c r="A173" s="23" t="s">
        <v>216</v>
      </c>
      <c r="B173" s="23" t="s">
        <v>217</v>
      </c>
      <c r="C173" s="23" t="s">
        <v>90</v>
      </c>
      <c r="D173" s="21" t="s">
        <v>215</v>
      </c>
      <c r="E173" s="24"/>
      <c r="F173" s="24"/>
      <c r="G173" s="31">
        <f>H173+I173</f>
        <v>1620000</v>
      </c>
      <c r="H173" s="32">
        <v>0</v>
      </c>
      <c r="I173" s="32">
        <v>1620000</v>
      </c>
      <c r="J173" s="32">
        <v>1620000</v>
      </c>
    </row>
    <row r="174" spans="1:10" ht="37.5" customHeight="1" x14ac:dyDescent="0.2">
      <c r="A174" s="85"/>
      <c r="B174" s="85"/>
      <c r="C174" s="85"/>
      <c r="D174" s="85"/>
      <c r="E174" s="65" t="s">
        <v>145</v>
      </c>
      <c r="F174" s="65" t="s">
        <v>158</v>
      </c>
      <c r="G174" s="66">
        <f>G176</f>
        <v>50000</v>
      </c>
      <c r="H174" s="66">
        <f t="shared" ref="H174:J174" si="66">H176</f>
        <v>50000</v>
      </c>
      <c r="I174" s="66">
        <f t="shared" si="66"/>
        <v>0</v>
      </c>
      <c r="J174" s="66">
        <f t="shared" si="66"/>
        <v>0</v>
      </c>
    </row>
    <row r="175" spans="1:10" ht="15.75" x14ac:dyDescent="0.2">
      <c r="A175" s="56"/>
      <c r="B175" s="56"/>
      <c r="C175" s="56"/>
      <c r="D175" s="56"/>
      <c r="E175" s="49" t="s">
        <v>27</v>
      </c>
      <c r="F175" s="56"/>
      <c r="G175" s="57"/>
      <c r="H175" s="57"/>
      <c r="I175" s="57"/>
      <c r="J175" s="57"/>
    </row>
    <row r="176" spans="1:10" ht="15.75" x14ac:dyDescent="0.2">
      <c r="A176" s="9" t="s">
        <v>32</v>
      </c>
      <c r="B176" s="9"/>
      <c r="C176" s="9"/>
      <c r="D176" s="10" t="s">
        <v>60</v>
      </c>
      <c r="E176" s="49"/>
      <c r="F176" s="56"/>
      <c r="G176" s="57">
        <f>G177</f>
        <v>50000</v>
      </c>
      <c r="H176" s="57">
        <f t="shared" ref="H176:J177" si="67">H177</f>
        <v>50000</v>
      </c>
      <c r="I176" s="57">
        <f t="shared" si="67"/>
        <v>0</v>
      </c>
      <c r="J176" s="57">
        <f t="shared" si="67"/>
        <v>0</v>
      </c>
    </row>
    <row r="177" spans="1:10" ht="15.75" x14ac:dyDescent="0.2">
      <c r="A177" s="9" t="s">
        <v>33</v>
      </c>
      <c r="B177" s="9"/>
      <c r="C177" s="9"/>
      <c r="D177" s="10" t="s">
        <v>60</v>
      </c>
      <c r="E177" s="49"/>
      <c r="F177" s="56"/>
      <c r="G177" s="57">
        <f>G178</f>
        <v>50000</v>
      </c>
      <c r="H177" s="57">
        <f t="shared" si="67"/>
        <v>50000</v>
      </c>
      <c r="I177" s="57">
        <f t="shared" si="67"/>
        <v>0</v>
      </c>
      <c r="J177" s="57">
        <f t="shared" si="67"/>
        <v>0</v>
      </c>
    </row>
    <row r="178" spans="1:10" s="14" customFormat="1" ht="15.75" x14ac:dyDescent="0.2">
      <c r="A178" s="48" t="s">
        <v>146</v>
      </c>
      <c r="B178" s="49">
        <v>4082</v>
      </c>
      <c r="C178" s="48" t="s">
        <v>47</v>
      </c>
      <c r="D178" s="52" t="s">
        <v>35</v>
      </c>
      <c r="E178" s="49"/>
      <c r="F178" s="49"/>
      <c r="G178" s="50">
        <f>H178</f>
        <v>50000</v>
      </c>
      <c r="H178" s="50">
        <v>50000</v>
      </c>
      <c r="I178" s="50">
        <v>0</v>
      </c>
      <c r="J178" s="53">
        <v>0</v>
      </c>
    </row>
    <row r="179" spans="1:10" s="4" customFormat="1" ht="15.75" x14ac:dyDescent="0.2">
      <c r="A179" s="59" t="s">
        <v>25</v>
      </c>
      <c r="B179" s="59" t="s">
        <v>25</v>
      </c>
      <c r="C179" s="59" t="s">
        <v>25</v>
      </c>
      <c r="D179" s="73" t="s">
        <v>26</v>
      </c>
      <c r="E179" s="59" t="s">
        <v>25</v>
      </c>
      <c r="F179" s="59" t="s">
        <v>25</v>
      </c>
      <c r="G179" s="60">
        <f>+G174+G158+G148+G143+G138+G133+G114+G109+G103+G98+G93+G128+G88+G83+G78+G70+G59+G54+G48+G38+G33+G27+G11+G64+G153+G20</f>
        <v>96217491.789999992</v>
      </c>
      <c r="H179" s="60">
        <f>+H174+H158+H148+H143+H138+H133+H114+H109+H103+H98+H93+H128+H88+H83+H78+H70+H59+H54+H48+H38+H33+H27+H11+H64+H153+H20</f>
        <v>64735786.57</v>
      </c>
      <c r="I179" s="60">
        <f>+I174+I158+I148+I143+I138+I133+I114+I109+I103+I98+I93+I128+I88+I83+I78+I70+I59+I54+I48+I38+I33+I27+I11+I64+I153+I20</f>
        <v>31481705.219999999</v>
      </c>
      <c r="J179" s="60">
        <f>+J174+J158+J148+J143+J138+J133+J114+J109+J103+J98+J93+J128+J88+J83+J78+J70+J59+J54+J48+J38+J33+J27+J11+J64+J153+J20</f>
        <v>30529813</v>
      </c>
    </row>
    <row r="180" spans="1:10" ht="6" customHeight="1" x14ac:dyDescent="0.2"/>
    <row r="181" spans="1:10" s="38" customFormat="1" ht="18.75" x14ac:dyDescent="0.3">
      <c r="B181" s="74"/>
      <c r="G181" s="40"/>
      <c r="H181" s="40"/>
      <c r="J181" s="40"/>
    </row>
    <row r="182" spans="1:10" s="38" customFormat="1" ht="18.75" x14ac:dyDescent="0.3">
      <c r="A182" s="37"/>
      <c r="B182" s="37" t="s">
        <v>118</v>
      </c>
      <c r="C182" s="37"/>
      <c r="F182" s="39"/>
      <c r="G182" s="40"/>
      <c r="H182" s="40"/>
      <c r="I182" s="38" t="s">
        <v>119</v>
      </c>
      <c r="J182" s="40"/>
    </row>
    <row r="183" spans="1:10" x14ac:dyDescent="0.2">
      <c r="A183" s="5"/>
    </row>
    <row r="184" spans="1:10" x14ac:dyDescent="0.2">
      <c r="G184" s="29">
        <v>96237024.189999998</v>
      </c>
      <c r="H184" s="29">
        <v>64755318.969999999</v>
      </c>
      <c r="I184" s="29">
        <v>31481705.219999999</v>
      </c>
      <c r="J184" s="29">
        <v>30529813</v>
      </c>
    </row>
    <row r="185" spans="1:10" x14ac:dyDescent="0.2">
      <c r="G185" s="29">
        <f>G179-G184</f>
        <v>-19532.40000000596</v>
      </c>
      <c r="H185" s="29">
        <f>H179-H184</f>
        <v>-19532.39999999851</v>
      </c>
      <c r="I185" s="29">
        <f>I179-I184</f>
        <v>0</v>
      </c>
      <c r="J185" s="29">
        <f>J179-J184</f>
        <v>0</v>
      </c>
    </row>
    <row r="186" spans="1:10" x14ac:dyDescent="0.2">
      <c r="G186" s="29">
        <f>G184+G185</f>
        <v>96217491.789999992</v>
      </c>
      <c r="H186" s="29">
        <f t="shared" ref="H186:J186" si="68">H184+H185</f>
        <v>64735786.57</v>
      </c>
      <c r="I186" s="29">
        <f t="shared" si="68"/>
        <v>31481705.219999999</v>
      </c>
      <c r="J186" s="29">
        <f t="shared" si="68"/>
        <v>30529813</v>
      </c>
    </row>
    <row r="188" spans="1:10" x14ac:dyDescent="0.2">
      <c r="J188" s="29">
        <f>I179-J179</f>
        <v>951892.21999999881</v>
      </c>
    </row>
    <row r="189" spans="1:10" x14ac:dyDescent="0.2">
      <c r="J189" s="29">
        <f>I87</f>
        <v>901892.22</v>
      </c>
    </row>
    <row r="190" spans="1:10" x14ac:dyDescent="0.2">
      <c r="J190" s="29">
        <f>J188-J189</f>
        <v>49999.999999998836</v>
      </c>
    </row>
  </sheetData>
  <mergeCells count="9">
    <mergeCell ref="F8:F9"/>
    <mergeCell ref="G8:G9"/>
    <mergeCell ref="H8:H9"/>
    <mergeCell ref="I8:J8"/>
    <mergeCell ref="A8:A9"/>
    <mergeCell ref="B8:B9"/>
    <mergeCell ref="C8:C9"/>
    <mergeCell ref="D8:D9"/>
    <mergeCell ref="E8:E9"/>
  </mergeCells>
  <pageMargins left="0.19685039370078741" right="0.19685039370078741" top="1.3779527559055118" bottom="0.70866141732283472" header="0" footer="0"/>
  <pageSetup paperSize="9" scale="67"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delux</dc:creator>
  <cp:lastModifiedBy>Work</cp:lastModifiedBy>
  <cp:lastPrinted>2023-11-17T05:30:47Z</cp:lastPrinted>
  <dcterms:created xsi:type="dcterms:W3CDTF">2016-12-09T10:02:38Z</dcterms:created>
  <dcterms:modified xsi:type="dcterms:W3CDTF">2023-11-20T13:39:03Z</dcterms:modified>
</cp:coreProperties>
</file>