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8800" windowHeight="12375"/>
  </bookViews>
  <sheets>
    <sheet name="дод 5" sheetId="1" r:id="rId1"/>
    <sheet name="продовж дод 5" sheetId="2" r:id="rId2"/>
  </sheets>
  <definedNames>
    <definedName name="_xlnm._FilterDatabase" localSheetId="0" hidden="1">'дод 5'!$A$12:$T$59</definedName>
    <definedName name="_xlnm.Print_Titles" localSheetId="0">'дод 5'!$11:$12</definedName>
    <definedName name="_xlnm.Print_Area" localSheetId="0">'дод 5'!$A$1:$C$63</definedName>
    <definedName name="_xlnm.Print_Area" localSheetId="1">'продовж дод 5'!$A$1:$D$40</definedName>
  </definedNames>
  <calcPr calcId="145621"/>
</workbook>
</file>

<file path=xl/calcChain.xml><?xml version="1.0" encoding="utf-8"?>
<calcChain xmlns="http://schemas.openxmlformats.org/spreadsheetml/2006/main">
  <c r="D33" i="2" l="1"/>
  <c r="D9" i="2"/>
  <c r="D42" i="2" l="1"/>
  <c r="C56" i="1" l="1"/>
  <c r="C59" i="1" s="1"/>
  <c r="C57" i="1" s="1"/>
  <c r="D16" i="2" l="1"/>
  <c r="D24" i="2" s="1"/>
  <c r="D13" i="2"/>
  <c r="D31" i="2" l="1"/>
  <c r="D29" i="2"/>
  <c r="D28" i="2"/>
  <c r="D34" i="2" l="1"/>
  <c r="D15" i="2"/>
  <c r="C25" i="1" l="1"/>
  <c r="D26" i="2" l="1"/>
  <c r="D48" i="2" s="1"/>
  <c r="D8" i="2"/>
  <c r="D32" i="2" l="1"/>
  <c r="D47" i="2"/>
  <c r="C28" i="1" l="1"/>
  <c r="C34" i="1"/>
  <c r="C31" i="1"/>
  <c r="C42" i="1"/>
  <c r="C22" i="1"/>
  <c r="C21" i="1"/>
  <c r="C18" i="1"/>
  <c r="C16" i="1"/>
  <c r="C17" i="1" s="1"/>
  <c r="C45" i="1" l="1"/>
  <c r="C23" i="1" l="1"/>
  <c r="C26" i="1" s="1"/>
  <c r="C52" i="1" l="1"/>
  <c r="C44" i="1" l="1"/>
  <c r="C46" i="1" s="1"/>
  <c r="C51" i="1"/>
  <c r="C53" i="1" s="1"/>
  <c r="C40" i="1" l="1"/>
  <c r="C43" i="1" s="1"/>
  <c r="C47" i="1" l="1"/>
  <c r="C49" i="1" s="1"/>
  <c r="C33" i="1"/>
  <c r="C30" i="1" l="1"/>
  <c r="C27" i="1"/>
  <c r="C29" i="1" s="1"/>
  <c r="C32" i="1" l="1"/>
  <c r="C37" i="1" l="1"/>
  <c r="C36" i="1"/>
  <c r="C39" i="1" l="1"/>
  <c r="C58" i="1" s="1"/>
</calcChain>
</file>

<file path=xl/sharedStrings.xml><?xml version="1.0" encoding="utf-8"?>
<sst xmlns="http://schemas.openxmlformats.org/spreadsheetml/2006/main" count="142" uniqueCount="86">
  <si>
    <t>загальний фонд</t>
  </si>
  <si>
    <t>(код бюджету)</t>
  </si>
  <si>
    <t>Код класифікації доходу бюджету/ Код бюджету</t>
  </si>
  <si>
    <t>Найменування трансферту/ Найменування бюджету-надавача міжбюджетного трансферту</t>
  </si>
  <si>
    <t>Усього</t>
  </si>
  <si>
    <t>Базова дотація</t>
  </si>
  <si>
    <t>Освітня субвенція з державного бюджету місцевим бюджетам</t>
  </si>
  <si>
    <t>І. Трансферти до загального фонду бюджету</t>
  </si>
  <si>
    <t>ІІ. Трансферти до спеціального фонду бюджету</t>
  </si>
  <si>
    <t>Х</t>
  </si>
  <si>
    <t>УСЬОГО за розділами І, ІІ, у тому числі:</t>
  </si>
  <si>
    <t>спеціальний фонд</t>
  </si>
  <si>
    <t xml:space="preserve">Державний бюджет України </t>
  </si>
  <si>
    <t>Обласний бюджет Дніпропетровської області</t>
  </si>
  <si>
    <t>Субвенція з місцевого бюджету на здійснення переданих видатків у сфері освіти за рахунок коштів освітньої субвенції</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</si>
  <si>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</si>
  <si>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Бюджет Вільногірської міської територіальної громади</t>
  </si>
  <si>
    <t xml:space="preserve">Бюджет Карпівської сільської територіальної громади  </t>
  </si>
  <si>
    <t xml:space="preserve">Бюджет Нивотрудівської сільської територіальної громади  </t>
  </si>
  <si>
    <t xml:space="preserve">Бюджет Грушівської сільської територіальної громади </t>
  </si>
  <si>
    <t xml:space="preserve">Бюджет Зеленодольської міської територіальної громади  </t>
  </si>
  <si>
    <t xml:space="preserve">Інші субвенції з місцевого бюджету </t>
  </si>
  <si>
    <t>Інші субвенції з місцевого бюджету</t>
  </si>
  <si>
    <t xml:space="preserve">Інші субвенції з місцевого бюджету  </t>
  </si>
  <si>
    <t>04100000000</t>
  </si>
  <si>
    <t xml:space="preserve">                      1.Показники міжбюджетних трансфертів з інших бюджетів                        (грн.)</t>
  </si>
  <si>
    <t>на пільгове медичне обслуговування осіб, які постраждали внаслідок Чорнобильської катастрофи</t>
  </si>
  <si>
    <t>на утримання КЗ "Апостолівський центр соціально-психологічної реабілітації дітей "Надія"</t>
  </si>
  <si>
    <t>на утримання КНП "Апостолівський центр первинної медико-санітарної допомоги"</t>
  </si>
  <si>
    <t>на утримання КП "Апостолівська міська лікарня"</t>
  </si>
  <si>
    <t>Бюджет П'ятихатської міської територіальної громади</t>
  </si>
  <si>
    <t>Дотація з місцевого бюджету на проведення розрахунків протягом опалювального періоду за комунальні послуги, які споживаються установами, організаціями, підприємствами, що утримуються за рахунок відповідних місцевих бюджетів за рахунок відповідної дотації з державного бюджету</t>
  </si>
  <si>
    <t>на забезпечення централізованою подачею кисню ліжкового фонду закладів охорони здоров'я, які надають стаціонарну медичну допомогу пацієнтам з гострою респіраторною хворобою COVID-19, спричиненою коронавірусом SARS-CoV-2</t>
  </si>
  <si>
    <t>Бюджет Новолатівської сільської територіальної громади</t>
  </si>
  <si>
    <t>Інші дотації з місцевого бюджету</t>
  </si>
  <si>
    <t>Секретар міської ради</t>
  </si>
  <si>
    <t>Леся МІХНО</t>
  </si>
  <si>
    <t>0450100000</t>
  </si>
  <si>
    <t>0410000000</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</si>
  <si>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</si>
  <si>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0457400000</t>
  </si>
  <si>
    <t>0450700000</t>
  </si>
  <si>
    <t>0450600000</t>
  </si>
  <si>
    <t>0455000000</t>
  </si>
  <si>
    <t>0451000000</t>
  </si>
  <si>
    <t>0453200000</t>
  </si>
  <si>
    <t>0458800000</t>
  </si>
  <si>
    <t xml:space="preserve">Міжбюджетні трансферти на 2023 рік </t>
  </si>
  <si>
    <t>Додаток 5</t>
  </si>
  <si>
    <t>2. Показники міжбюджетних трансфертів іншим бюджетам</t>
  </si>
  <si>
    <t>(грн.)</t>
  </si>
  <si>
    <t>Код програмної класифікації видатків та кредитування місцевого бюджету/ Код бюджету</t>
  </si>
  <si>
    <t>Код типової програмної класифікації видатків та кредитування місцевого бюджету</t>
  </si>
  <si>
    <t>Найменування трансферту/ Найменування бюджету - отримувача міжбюджетного трансферту</t>
  </si>
  <si>
    <t>І. Трансферти із загального фонду бюджету</t>
  </si>
  <si>
    <t>0219410</t>
  </si>
  <si>
    <t>Субвенція з місцевого бюджету на закупівлю опорними закладами охорони здоров`я послуг щодо проектування та встановлення кисневих станцій за рахунок залишку коштів відповідної субвенції з державного бюджету, що утворився на початок бюджетного періоду</t>
  </si>
  <si>
    <t>х</t>
  </si>
  <si>
    <t>0219770</t>
  </si>
  <si>
    <t>0219800</t>
  </si>
  <si>
    <t>9800</t>
  </si>
  <si>
    <t>Субвенція з місцевого бюджету державному бюджету на виконання програм соціально-економічного розвитку регіонів</t>
  </si>
  <si>
    <t>Державний бюджет України</t>
  </si>
  <si>
    <t>ІІ. Трансферти із спеціального фонду бюджету</t>
  </si>
  <si>
    <t>0430520000</t>
  </si>
  <si>
    <t>Районний бюджет Криворізького району</t>
  </si>
  <si>
    <t>на виконання заходів Програми підтримки органів місцевого самоврядування Апостолівської територіальної громади на 2023 рік</t>
  </si>
  <si>
    <t>на виконання заходів Програми забезпечення громадського порядку та громадської безпеки на території Апостолівської міської ради на 2023 рік</t>
  </si>
  <si>
    <t>на виконання заходів Програми захисту населення і території від надзвичайних ситуацій техногенного та природного характеру, забезпечення пожежної безпеки на 2021 - 2025 роки на території Апостолівської міської ради у 2023 році</t>
  </si>
  <si>
    <t>на виконання заходів Програми забезпечення національної безпеки в Апостолівській міській територіальній громаді на 2023 рік</t>
  </si>
  <si>
    <t>Продовження додатка 5</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</si>
  <si>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</si>
  <si>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на виконання заходів Програми "Сприяння територіальній обороні, громадській безпеці, мобілізаційній роботі та участі населення Апостолівської міської територіальної громади в русі національного спротиву на 2023 рік"</t>
  </si>
  <si>
    <t>на виконання заходів Програми розвитку Криворізького районного територіального центру комплектування та соціальної підтримки щодо виконання завдань по приписці громадян до призовної дільниці, призову на військову службу, виконання покладених завдань на 2023 рік</t>
  </si>
  <si>
    <t>на виконання доручень виборців депутатами обласної ради у 2023 році</t>
  </si>
  <si>
    <t>на утримання КЗ "Центр надання соціальних послуг" Апостолівської міської ради</t>
  </si>
  <si>
    <t>субвенція з бюджету Апостолівської міської територіальної громади державному бюджету на поточні трансферти (закупівля техніки та обладнання спеціального призначення військова частина А3283)</t>
  </si>
  <si>
    <t>Субвенція з місцевого бюджету обласному бюджету на виконання заходів Програми територіальної оборони Дніпропетровської області та забеспечення заходів мобілізації на 2022-2024 роки</t>
  </si>
  <si>
    <t>до рішення сесії  Апостолівської  міської ради</t>
  </si>
  <si>
    <t>на виконання заходів Програми впровадження державної політики органами влади у Криворізькому районі Дніпропетровської області на 2023-2025 роки</t>
  </si>
  <si>
    <t>субвенція з бюджету Апостолівської міської територіальної громади державному бюджету на поточні трансферти (закупівля техніки та меблів Криворізькому районному відділу №2 філії Державної установи "Центр пробації" у Дніпропетровській області)</t>
  </si>
  <si>
    <t>І. Трансферти до спеціального фонду фонду бюджету</t>
  </si>
  <si>
    <r>
      <t>субвенція з бюджету Апостолівської міської територіальної громади державному бюджету на поточні трансферти (закупівля техніки зв</t>
    </r>
    <r>
      <rPr>
        <sz val="12"/>
        <rFont val="Calibri"/>
        <family val="2"/>
        <charset val="204"/>
      </rPr>
      <t>'</t>
    </r>
    <r>
      <rPr>
        <i/>
        <sz val="12"/>
        <rFont val="Times New Roman"/>
        <family val="1"/>
        <charset val="204"/>
      </rPr>
      <t>язку   , інформатизації та джерел безперебійного живлення (військова частина 3011 Національна гвардія України))</t>
    </r>
  </si>
  <si>
    <t>субвенція з бюджету Апостолівської міської територіальної громади державному бюджету на поточні трансферти (закупівля техніки та обладнання спеціального призначення військова частина А4741)</t>
  </si>
  <si>
    <t xml:space="preserve">від 17.11.2023    </t>
  </si>
  <si>
    <t>№ 1958-64/VIII__</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</si>
</sst>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 ;[Red]\-#,##0.00\ "/>
  </numFmts>
  <fonts count="13" x14ac:knownFonts="1">
    <font>
      <sz val="10"/>
      <color theme="1"/>
      <name val="Calibri"/>
      <family val="2"/>
      <charset val="204"/>
      <scheme val="minor"/>
    </font>
    <font>
      <sz val="14"/>
      <color theme="1"/>
      <name val="Times New Roman"/>
      <family val="1"/>
      <charset val="204"/>
    </font>
    <font>
      <b/>
      <sz val="14"/>
      <color theme="1"/>
      <name val="Times New Roman"/>
      <family val="1"/>
      <charset val="204"/>
    </font>
    <font>
      <u/>
      <sz val="14"/>
      <color theme="1"/>
      <name val="Times New Roman"/>
      <family val="1"/>
      <charset val="204"/>
    </font>
    <font>
      <sz val="9"/>
      <color theme="1"/>
      <name val="Times New Roman"/>
      <family val="1"/>
      <charset val="204"/>
    </font>
    <font>
      <i/>
      <sz val="14"/>
      <color theme="1"/>
      <name val="Times New Roman"/>
      <family val="1"/>
      <charset val="204"/>
    </font>
    <font>
      <i/>
      <sz val="10"/>
      <color theme="1"/>
      <name val="Calibri"/>
      <family val="2"/>
      <charset val="204"/>
      <scheme val="minor"/>
    </font>
    <font>
      <b/>
      <sz val="10"/>
      <color theme="1"/>
      <name val="Calibri"/>
      <family val="2"/>
      <charset val="204"/>
      <scheme val="minor"/>
    </font>
    <font>
      <b/>
      <i/>
      <sz val="10"/>
      <color theme="1"/>
      <name val="Calibri"/>
      <family val="2"/>
      <charset val="204"/>
      <scheme val="minor"/>
    </font>
    <font>
      <sz val="10"/>
      <name val="Times New Roman"/>
      <family val="1"/>
      <charset val="204"/>
    </font>
    <font>
      <i/>
      <sz val="12"/>
      <name val="Times New Roman"/>
      <family val="1"/>
      <charset val="204"/>
    </font>
    <font>
      <i/>
      <sz val="14"/>
      <color rgb="FF000000"/>
      <name val="Times New Roman"/>
      <family val="1"/>
      <charset val="204"/>
    </font>
    <font>
      <sz val="12"/>
      <name val="Calibri"/>
      <family val="2"/>
      <charset val="20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82">
    <xf numFmtId="0" fontId="0" fillId="0" borderId="0" xfId="0"/>
    <xf numFmtId="49" fontId="1" fillId="0" borderId="0" xfId="0" applyNumberFormat="1" applyFont="1"/>
    <xf numFmtId="0" fontId="1" fillId="0" borderId="0" xfId="0" applyFont="1"/>
    <xf numFmtId="0" fontId="2" fillId="0" borderId="0" xfId="0" applyFont="1"/>
    <xf numFmtId="0" fontId="2" fillId="0" borderId="0" xfId="0" applyFont="1" applyAlignment="1">
      <alignment horizontal="center" vertical="center"/>
    </xf>
    <xf numFmtId="0" fontId="2" fillId="0" borderId="0" xfId="0" applyFont="1" applyAlignment="1"/>
    <xf numFmtId="0" fontId="1" fillId="0" borderId="0" xfId="0" applyFont="1" applyAlignment="1">
      <alignment horizontal="center"/>
    </xf>
    <xf numFmtId="0" fontId="3" fillId="0" borderId="0" xfId="0" quotePrefix="1" applyFont="1" applyBorder="1" applyAlignment="1">
      <alignment horizontal="center" wrapText="1"/>
    </xf>
    <xf numFmtId="0" fontId="1" fillId="0" borderId="0" xfId="0" applyFont="1" applyAlignment="1">
      <alignment horizontal="center" wrapText="1"/>
    </xf>
    <xf numFmtId="0" fontId="1" fillId="0" borderId="0" xfId="0" applyFont="1" applyAlignment="1">
      <alignment horizontal="center" vertical="center"/>
    </xf>
    <xf numFmtId="0" fontId="1" fillId="0" borderId="0" xfId="0" applyFont="1" applyAlignment="1">
      <alignment horizontal="left" wrapText="1"/>
    </xf>
    <xf numFmtId="0" fontId="1" fillId="0" borderId="1" xfId="0" applyFont="1" applyBorder="1" applyAlignment="1">
      <alignment horizontal="center" vertical="center" wrapText="1"/>
    </xf>
    <xf numFmtId="4" fontId="1" fillId="0" borderId="0" xfId="0" applyNumberFormat="1" applyFont="1"/>
    <xf numFmtId="4" fontId="2" fillId="0" borderId="0" xfId="0" applyNumberFormat="1" applyFont="1"/>
    <xf numFmtId="164" fontId="1" fillId="0" borderId="0" xfId="0" applyNumberFormat="1" applyFont="1"/>
    <xf numFmtId="164" fontId="2" fillId="0" borderId="0" xfId="0" applyNumberFormat="1" applyFont="1"/>
    <xf numFmtId="0" fontId="4" fillId="0" borderId="0" xfId="0" applyFont="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 fillId="0" borderId="0" xfId="0" applyFont="1" applyAlignment="1">
      <alignment horizontal="center"/>
    </xf>
    <xf numFmtId="0" fontId="0" fillId="0" borderId="0" xfId="0" applyFont="1"/>
    <xf numFmtId="0" fontId="5" fillId="0" borderId="0" xfId="0" applyFont="1" applyAlignment="1">
      <alignment horizontal="center"/>
    </xf>
    <xf numFmtId="0" fontId="6" fillId="0" borderId="0" xfId="0" applyFont="1"/>
    <xf numFmtId="0" fontId="5" fillId="0" borderId="0" xfId="0" applyFont="1"/>
    <xf numFmtId="0" fontId="1" fillId="0" borderId="0" xfId="0" applyFont="1" applyAlignment="1">
      <alignment horizontal="center"/>
    </xf>
    <xf numFmtId="0" fontId="0" fillId="0" borderId="0" xfId="0"/>
    <xf numFmtId="0" fontId="1" fillId="0" borderId="0" xfId="0" applyFont="1"/>
    <xf numFmtId="164" fontId="1" fillId="0" borderId="0" xfId="0" applyNumberFormat="1" applyFont="1"/>
    <xf numFmtId="0" fontId="1" fillId="0" borderId="1" xfId="0" applyFont="1" applyBorder="1" applyAlignment="1">
      <alignment horizontal="left" wrapText="1"/>
    </xf>
    <xf numFmtId="0" fontId="2" fillId="0" borderId="1" xfId="0" applyFont="1" applyBorder="1" applyAlignment="1">
      <alignment horizontal="left" wrapText="1"/>
    </xf>
    <xf numFmtId="0" fontId="2" fillId="0" borderId="1" xfId="0" quotePrefix="1" applyFont="1" applyBorder="1" applyAlignment="1">
      <alignment horizontal="left" wrapText="1"/>
    </xf>
    <xf numFmtId="164" fontId="1" fillId="0" borderId="1" xfId="0" applyNumberFormat="1" applyFont="1" applyBorder="1"/>
    <xf numFmtId="164" fontId="2" fillId="0" borderId="1" xfId="0" applyNumberFormat="1" applyFont="1" applyBorder="1"/>
    <xf numFmtId="0" fontId="5" fillId="0" borderId="1" xfId="0" applyFont="1" applyBorder="1" applyAlignment="1">
      <alignment horizontal="left" wrapText="1"/>
    </xf>
    <xf numFmtId="164" fontId="5" fillId="0" borderId="1" xfId="0" applyNumberFormat="1" applyFont="1" applyBorder="1"/>
    <xf numFmtId="0" fontId="5" fillId="0" borderId="0" xfId="0" applyFont="1" applyAlignment="1">
      <alignment horizontal="center"/>
    </xf>
    <xf numFmtId="0" fontId="6" fillId="0" borderId="0" xfId="0" applyFont="1"/>
    <xf numFmtId="0" fontId="5" fillId="0" borderId="0" xfId="0" applyFont="1"/>
    <xf numFmtId="0" fontId="1" fillId="0" borderId="0" xfId="0" applyFont="1" applyAlignment="1">
      <alignment horizontal="left" indent="40"/>
    </xf>
    <xf numFmtId="0" fontId="3" fillId="0" borderId="0" xfId="0" applyFont="1" applyAlignment="1">
      <alignment horizontal="left" indent="40"/>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0" fontId="1" fillId="0" borderId="0" xfId="0" applyFont="1" applyAlignment="1">
      <alignment horizontal="center"/>
    </xf>
    <xf numFmtId="4" fontId="1" fillId="0" borderId="0" xfId="0" applyNumberFormat="1" applyFont="1" applyAlignment="1"/>
    <xf numFmtId="4" fontId="1" fillId="0" borderId="0" xfId="0" applyNumberFormat="1" applyFont="1" applyAlignment="1">
      <alignment horizontal="right"/>
    </xf>
    <xf numFmtId="0" fontId="2" fillId="0" borderId="1" xfId="0" applyFont="1" applyBorder="1" applyAlignment="1">
      <alignment horizontal="center" wrapText="1"/>
    </xf>
    <xf numFmtId="0" fontId="1" fillId="0" borderId="0" xfId="0" applyFont="1" applyAlignment="1">
      <alignment horizontal="center"/>
    </xf>
    <xf numFmtId="0" fontId="1" fillId="0" borderId="0" xfId="0" applyFont="1" applyAlignment="1">
      <alignment horizontal="right"/>
    </xf>
    <xf numFmtId="0" fontId="7" fillId="0" borderId="0" xfId="0" applyFont="1"/>
    <xf numFmtId="0" fontId="1" fillId="0" borderId="1" xfId="0" quotePrefix="1" applyFont="1" applyBorder="1" applyAlignment="1">
      <alignment horizontal="left" wrapText="1"/>
    </xf>
    <xf numFmtId="0" fontId="1" fillId="0" borderId="1" xfId="0" applyFont="1" applyBorder="1" applyAlignment="1">
      <alignment wrapText="1"/>
    </xf>
    <xf numFmtId="164" fontId="1" fillId="0" borderId="1" xfId="0" applyNumberFormat="1" applyFont="1" applyBorder="1" applyAlignment="1">
      <alignment wrapText="1"/>
    </xf>
    <xf numFmtId="164" fontId="2" fillId="0" borderId="1" xfId="0" applyNumberFormat="1" applyFont="1" applyBorder="1" applyAlignment="1">
      <alignment wrapText="1"/>
    </xf>
    <xf numFmtId="0" fontId="5" fillId="0" borderId="1" xfId="0" quotePrefix="1" applyFont="1" applyBorder="1" applyAlignment="1">
      <alignment horizontal="left" wrapText="1"/>
    </xf>
    <xf numFmtId="0" fontId="5" fillId="0" borderId="1" xfId="0" applyFont="1" applyBorder="1" applyAlignment="1">
      <alignment wrapText="1"/>
    </xf>
    <xf numFmtId="164" fontId="5" fillId="0" borderId="1" xfId="0" applyNumberFormat="1" applyFont="1" applyBorder="1" applyAlignment="1">
      <alignment wrapText="1"/>
    </xf>
    <xf numFmtId="0" fontId="8" fillId="0" borderId="0" xfId="0" applyFont="1"/>
    <xf numFmtId="0" fontId="2" fillId="0" borderId="1" xfId="0" applyFont="1" applyBorder="1" applyAlignment="1">
      <alignment wrapText="1"/>
    </xf>
    <xf numFmtId="164" fontId="1" fillId="0" borderId="1" xfId="0" applyNumberFormat="1" applyFont="1" applyBorder="1" applyAlignment="1">
      <alignment horizontal="right" wrapText="1"/>
    </xf>
    <xf numFmtId="164" fontId="5" fillId="0" borderId="1" xfId="0" applyNumberFormat="1" applyFont="1" applyBorder="1" applyAlignment="1">
      <alignment horizontal="right" wrapText="1"/>
    </xf>
    <xf numFmtId="164" fontId="2" fillId="0" borderId="1" xfId="0" applyNumberFormat="1" applyFont="1" applyBorder="1" applyAlignment="1">
      <alignment horizontal="right" wrapText="1"/>
    </xf>
    <xf numFmtId="164" fontId="2" fillId="0" borderId="1" xfId="0" applyNumberFormat="1" applyFont="1" applyBorder="1" applyAlignment="1">
      <alignment horizontal="right"/>
    </xf>
    <xf numFmtId="0" fontId="1" fillId="0" borderId="0" xfId="0" applyFont="1" applyAlignment="1"/>
    <xf numFmtId="4" fontId="1" fillId="0" borderId="0" xfId="0" applyNumberFormat="1" applyFont="1" applyAlignment="1">
      <alignment horizontal="left" vertical="center"/>
    </xf>
    <xf numFmtId="4" fontId="1" fillId="0" borderId="0" xfId="0" applyNumberFormat="1" applyFont="1" applyAlignment="1">
      <alignment horizontal="center" vertical="center" wrapText="1"/>
    </xf>
    <xf numFmtId="4" fontId="1" fillId="0" borderId="0" xfId="0" applyNumberFormat="1" applyFont="1" applyAlignment="1">
      <alignment horizontal="right" vertical="center"/>
    </xf>
    <xf numFmtId="0" fontId="1" fillId="0" borderId="0" xfId="0" applyFont="1" applyAlignment="1">
      <alignment horizontal="center"/>
    </xf>
    <xf numFmtId="49" fontId="10" fillId="0" borderId="1" xfId="1" applyNumberFormat="1" applyFont="1" applyFill="1" applyBorder="1" applyAlignment="1" applyProtection="1">
      <alignment vertical="center" wrapText="1"/>
    </xf>
    <xf numFmtId="0" fontId="11" fillId="0" borderId="0" xfId="0" applyFont="1" applyAlignment="1">
      <alignment vertical="center" wrapText="1"/>
    </xf>
    <xf numFmtId="0" fontId="2" fillId="0" borderId="1" xfId="0" applyFont="1" applyBorder="1" applyAlignment="1">
      <alignment horizontal="center" wrapText="1"/>
    </xf>
    <xf numFmtId="0" fontId="1" fillId="0" borderId="0" xfId="0" applyFont="1" applyAlignment="1">
      <alignment horizontal="center"/>
    </xf>
    <xf numFmtId="0" fontId="0" fillId="0" borderId="0" xfId="0" applyBorder="1" applyAlignment="1">
      <alignment horizontal="center" vertical="center" wrapText="1"/>
    </xf>
    <xf numFmtId="49" fontId="2" fillId="0" borderId="1" xfId="0" quotePrefix="1" applyNumberFormat="1" applyFont="1" applyBorder="1" applyAlignment="1">
      <alignment horizontal="left" wrapText="1"/>
    </xf>
    <xf numFmtId="0" fontId="2" fillId="0" borderId="1" xfId="0" applyFont="1" applyBorder="1" applyAlignment="1">
      <alignment horizontal="center" wrapText="1"/>
    </xf>
    <xf numFmtId="0" fontId="1" fillId="0" borderId="0" xfId="0" applyFont="1" applyAlignment="1">
      <alignment horizontal="center"/>
    </xf>
    <xf numFmtId="0" fontId="2" fillId="0" borderId="2"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0" borderId="2" xfId="0" applyFont="1" applyBorder="1" applyAlignment="1">
      <alignment horizontal="center" wrapText="1"/>
    </xf>
    <xf numFmtId="0" fontId="2" fillId="0" borderId="3" xfId="0" applyFont="1" applyBorder="1" applyAlignment="1">
      <alignment horizontal="center" wrapText="1"/>
    </xf>
  </cellXfs>
  <cellStyles count="2">
    <cellStyle name="Обычный" xfId="0" builtinId="0"/>
    <cellStyle name="Обычный_Дод 7 РП 30.01.1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
  <sheetViews>
    <sheetView tabSelected="1" view="pageBreakPreview" zoomScaleSheetLayoutView="100" workbookViewId="0">
      <selection activeCell="B8" sqref="B8"/>
    </sheetView>
  </sheetViews>
  <sheetFormatPr defaultColWidth="9.140625" defaultRowHeight="18.75" x14ac:dyDescent="0.3"/>
  <cols>
    <col min="1" max="1" width="18.7109375" style="1" customWidth="1"/>
    <col min="2" max="2" width="118" style="2" customWidth="1"/>
    <col min="3" max="3" width="22.7109375" style="2" customWidth="1"/>
    <col min="4" max="4" width="15.5703125" style="2" customWidth="1"/>
    <col min="5" max="8" width="8.85546875"/>
    <col min="9" max="9" width="13.5703125" style="3" bestFit="1" customWidth="1"/>
    <col min="10" max="10" width="19.7109375" style="3" customWidth="1"/>
    <col min="11" max="12" width="14.140625" style="2" customWidth="1"/>
    <col min="13" max="13" width="18" style="2" customWidth="1"/>
    <col min="14" max="14" width="20.140625" style="2" hidden="1" customWidth="1"/>
    <col min="15" max="15" width="20.140625" style="2" customWidth="1"/>
    <col min="16" max="16" width="20.140625" style="2" hidden="1" customWidth="1"/>
    <col min="17" max="17" width="20.140625" style="2" bestFit="1" customWidth="1"/>
    <col min="18" max="18" width="20.140625" style="2" customWidth="1"/>
    <col min="19" max="19" width="19.7109375" style="2" customWidth="1"/>
    <col min="20" max="20" width="14" style="3" customWidth="1"/>
    <col min="21" max="25" width="11.5703125" style="2" customWidth="1"/>
    <col min="26" max="26" width="12.7109375" style="2" customWidth="1"/>
    <col min="27" max="16384" width="9.140625" style="2"/>
  </cols>
  <sheetData>
    <row r="1" spans="1:20" x14ac:dyDescent="0.3">
      <c r="B1" s="39" t="s">
        <v>48</v>
      </c>
      <c r="I1" s="2"/>
    </row>
    <row r="2" spans="1:20" x14ac:dyDescent="0.3">
      <c r="B2" s="39" t="s">
        <v>78</v>
      </c>
      <c r="I2" s="2"/>
    </row>
    <row r="3" spans="1:20" s="27" customFormat="1" x14ac:dyDescent="0.3">
      <c r="A3" s="1"/>
      <c r="B3" s="39" t="s">
        <v>84</v>
      </c>
      <c r="E3" s="26"/>
      <c r="F3" s="26"/>
      <c r="G3" s="26"/>
      <c r="H3" s="26"/>
      <c r="J3" s="3"/>
      <c r="T3" s="3"/>
    </row>
    <row r="4" spans="1:20" x14ac:dyDescent="0.3">
      <c r="B4" s="40" t="s">
        <v>85</v>
      </c>
      <c r="I4" s="2"/>
    </row>
    <row r="5" spans="1:20" s="27" customFormat="1" x14ac:dyDescent="0.3">
      <c r="A5" s="1"/>
      <c r="B5" s="40"/>
      <c r="E5" s="26"/>
      <c r="F5" s="26"/>
      <c r="G5" s="26"/>
      <c r="H5" s="26"/>
      <c r="J5" s="3"/>
      <c r="T5" s="3"/>
    </row>
    <row r="7" spans="1:20" x14ac:dyDescent="0.3">
      <c r="B7" s="4" t="s">
        <v>47</v>
      </c>
      <c r="C7" s="5"/>
      <c r="D7" s="5"/>
    </row>
    <row r="8" spans="1:20" s="6" customFormat="1" x14ac:dyDescent="0.3">
      <c r="B8" s="7" t="s">
        <v>37</v>
      </c>
      <c r="C8" s="7"/>
    </row>
    <row r="9" spans="1:20" s="6" customFormat="1" x14ac:dyDescent="0.3">
      <c r="B9" s="8" t="s">
        <v>1</v>
      </c>
      <c r="C9" s="8"/>
    </row>
    <row r="10" spans="1:20" x14ac:dyDescent="0.3">
      <c r="A10" s="76" t="s">
        <v>25</v>
      </c>
      <c r="B10" s="76"/>
      <c r="C10" s="76"/>
      <c r="D10" s="6"/>
      <c r="I10" s="2"/>
      <c r="J10" s="2"/>
      <c r="T10" s="2"/>
    </row>
    <row r="11" spans="1:20" s="9" customFormat="1" ht="93.75" x14ac:dyDescent="0.2">
      <c r="A11" s="11" t="s">
        <v>2</v>
      </c>
      <c r="B11" s="11" t="s">
        <v>3</v>
      </c>
      <c r="C11" s="17" t="s">
        <v>4</v>
      </c>
    </row>
    <row r="12" spans="1:20" s="16" customFormat="1" ht="12" x14ac:dyDescent="0.2">
      <c r="A12" s="18">
        <v>1</v>
      </c>
      <c r="B12" s="18">
        <v>2</v>
      </c>
      <c r="C12" s="19">
        <v>3</v>
      </c>
    </row>
    <row r="13" spans="1:20" ht="18.75" customHeight="1" x14ac:dyDescent="0.3">
      <c r="A13" s="75" t="s">
        <v>7</v>
      </c>
      <c r="B13" s="75"/>
      <c r="C13" s="75"/>
      <c r="D13" s="6"/>
      <c r="I13" s="2"/>
      <c r="J13" s="2"/>
      <c r="T13" s="2"/>
    </row>
    <row r="14" spans="1:20" x14ac:dyDescent="0.3">
      <c r="A14" s="29">
        <v>41020100</v>
      </c>
      <c r="B14" s="29" t="s">
        <v>5</v>
      </c>
      <c r="C14" s="32">
        <v>17493100</v>
      </c>
      <c r="D14" s="6"/>
      <c r="I14" s="2"/>
      <c r="J14" s="2"/>
      <c r="T14" s="2"/>
    </row>
    <row r="15" spans="1:20" s="27" customFormat="1" ht="75" x14ac:dyDescent="0.3">
      <c r="A15" s="29">
        <v>41021400</v>
      </c>
      <c r="B15" s="29" t="s">
        <v>71</v>
      </c>
      <c r="C15" s="32">
        <v>853600</v>
      </c>
      <c r="D15" s="68"/>
      <c r="E15" s="26"/>
      <c r="F15" s="26"/>
      <c r="G15" s="26"/>
      <c r="H15" s="26"/>
    </row>
    <row r="16" spans="1:20" x14ac:dyDescent="0.3">
      <c r="A16" s="29">
        <v>41033900</v>
      </c>
      <c r="B16" s="29" t="s">
        <v>6</v>
      </c>
      <c r="C16" s="32">
        <f>0+60192000</f>
        <v>60192000</v>
      </c>
      <c r="D16" s="6"/>
      <c r="I16" s="2"/>
      <c r="J16" s="2"/>
      <c r="T16" s="2"/>
    </row>
    <row r="17" spans="1:20" x14ac:dyDescent="0.3">
      <c r="A17" s="30">
        <v>9900000000</v>
      </c>
      <c r="B17" s="30" t="s">
        <v>12</v>
      </c>
      <c r="C17" s="33">
        <f>SUM(C14:C16)</f>
        <v>78538700</v>
      </c>
      <c r="D17" s="6"/>
      <c r="I17" s="2"/>
      <c r="J17" s="2"/>
      <c r="T17" s="2"/>
    </row>
    <row r="18" spans="1:20" s="27" customFormat="1" ht="56.25" x14ac:dyDescent="0.3">
      <c r="A18" s="29">
        <v>41040200</v>
      </c>
      <c r="B18" s="29" t="s">
        <v>39</v>
      </c>
      <c r="C18" s="32">
        <f>0+750000</f>
        <v>750000</v>
      </c>
      <c r="D18" s="48"/>
      <c r="E18" s="26"/>
      <c r="F18" s="26"/>
      <c r="G18" s="26"/>
      <c r="H18" s="26"/>
    </row>
    <row r="19" spans="1:20" s="27" customFormat="1" hidden="1" x14ac:dyDescent="0.3">
      <c r="A19" s="29">
        <v>41040400</v>
      </c>
      <c r="B19" s="29" t="s">
        <v>34</v>
      </c>
      <c r="C19" s="32">
        <v>0</v>
      </c>
      <c r="D19" s="44"/>
      <c r="E19" s="26"/>
      <c r="F19" s="26"/>
      <c r="G19" s="26"/>
      <c r="H19" s="26"/>
    </row>
    <row r="20" spans="1:20" s="27" customFormat="1" ht="75" hidden="1" x14ac:dyDescent="0.3">
      <c r="A20" s="29">
        <v>41040500</v>
      </c>
      <c r="B20" s="29" t="s">
        <v>31</v>
      </c>
      <c r="C20" s="32">
        <v>0</v>
      </c>
      <c r="D20" s="42"/>
      <c r="E20" s="26"/>
      <c r="F20" s="26"/>
      <c r="G20" s="26"/>
      <c r="H20" s="26"/>
    </row>
    <row r="21" spans="1:20" ht="37.5" x14ac:dyDescent="0.3">
      <c r="A21" s="29">
        <v>41051000</v>
      </c>
      <c r="B21" s="29" t="s">
        <v>14</v>
      </c>
      <c r="C21" s="32">
        <f>0+1094905</f>
        <v>1094905</v>
      </c>
      <c r="D21" s="20"/>
      <c r="E21" s="21"/>
      <c r="F21" s="21"/>
      <c r="G21" s="21"/>
      <c r="H21" s="21"/>
      <c r="I21" s="2"/>
      <c r="J21" s="2"/>
      <c r="T21" s="2"/>
    </row>
    <row r="22" spans="1:20" ht="37.5" x14ac:dyDescent="0.3">
      <c r="A22" s="29">
        <v>41051200</v>
      </c>
      <c r="B22" s="29" t="s">
        <v>15</v>
      </c>
      <c r="C22" s="32">
        <f>0+162726</f>
        <v>162726</v>
      </c>
      <c r="D22" s="20"/>
      <c r="E22" s="21"/>
      <c r="F22" s="21"/>
      <c r="G22" s="21"/>
      <c r="H22" s="21"/>
      <c r="I22" s="2"/>
      <c r="J22" s="2"/>
      <c r="T22" s="2"/>
    </row>
    <row r="23" spans="1:20" x14ac:dyDescent="0.3">
      <c r="A23" s="29">
        <v>41053900</v>
      </c>
      <c r="B23" s="29" t="s">
        <v>22</v>
      </c>
      <c r="C23" s="32">
        <f>C24+C25</f>
        <v>207300</v>
      </c>
      <c r="D23" s="20"/>
      <c r="E23" s="21"/>
      <c r="F23" s="21"/>
      <c r="G23" s="21"/>
      <c r="H23" s="21"/>
      <c r="I23" s="2"/>
      <c r="J23" s="2"/>
      <c r="T23" s="2"/>
    </row>
    <row r="24" spans="1:20" s="24" customFormat="1" ht="37.5" x14ac:dyDescent="0.3">
      <c r="A24" s="34"/>
      <c r="B24" s="34" t="s">
        <v>26</v>
      </c>
      <c r="C24" s="35">
        <v>32300</v>
      </c>
      <c r="D24" s="22"/>
      <c r="E24" s="23"/>
      <c r="F24" s="23"/>
      <c r="G24" s="23"/>
      <c r="H24" s="23"/>
    </row>
    <row r="25" spans="1:20" s="38" customFormat="1" x14ac:dyDescent="0.3">
      <c r="A25" s="34"/>
      <c r="B25" s="34" t="s">
        <v>74</v>
      </c>
      <c r="C25" s="35">
        <f>0+175000</f>
        <v>175000</v>
      </c>
      <c r="D25" s="36"/>
      <c r="E25" s="37"/>
      <c r="F25" s="37"/>
      <c r="G25" s="37"/>
      <c r="H25" s="37"/>
    </row>
    <row r="26" spans="1:20" x14ac:dyDescent="0.3">
      <c r="A26" s="31" t="s">
        <v>38</v>
      </c>
      <c r="B26" s="30" t="s">
        <v>13</v>
      </c>
      <c r="C26" s="33">
        <f>SUM(C18:C23)</f>
        <v>2214931</v>
      </c>
      <c r="D26" s="20"/>
      <c r="I26" s="2"/>
      <c r="J26" s="2"/>
      <c r="T26" s="2"/>
    </row>
    <row r="27" spans="1:20" x14ac:dyDescent="0.3">
      <c r="A27" s="29">
        <v>41053900</v>
      </c>
      <c r="B27" s="29" t="s">
        <v>21</v>
      </c>
      <c r="C27" s="32">
        <f>SUM(C28)</f>
        <v>864320</v>
      </c>
      <c r="D27" s="20"/>
      <c r="I27" s="2"/>
      <c r="J27" s="2"/>
      <c r="T27" s="2"/>
    </row>
    <row r="28" spans="1:20" s="24" customFormat="1" x14ac:dyDescent="0.3">
      <c r="A28" s="34"/>
      <c r="B28" s="34" t="s">
        <v>27</v>
      </c>
      <c r="C28" s="35">
        <f>0+864320</f>
        <v>864320</v>
      </c>
      <c r="D28" s="22"/>
      <c r="E28" s="23"/>
      <c r="F28" s="23"/>
      <c r="G28" s="23"/>
      <c r="H28" s="23"/>
    </row>
    <row r="29" spans="1:20" x14ac:dyDescent="0.3">
      <c r="A29" s="31" t="s">
        <v>40</v>
      </c>
      <c r="B29" s="30" t="s">
        <v>16</v>
      </c>
      <c r="C29" s="33">
        <f>SUM(C27)</f>
        <v>864320</v>
      </c>
      <c r="D29" s="20"/>
      <c r="I29" s="2"/>
      <c r="J29" s="2"/>
      <c r="T29" s="2"/>
    </row>
    <row r="30" spans="1:20" x14ac:dyDescent="0.3">
      <c r="A30" s="29">
        <v>41053900</v>
      </c>
      <c r="B30" s="29" t="s">
        <v>23</v>
      </c>
      <c r="C30" s="32">
        <f>SUM(C31:C31)</f>
        <v>206225</v>
      </c>
      <c r="D30" s="25"/>
      <c r="I30" s="2"/>
      <c r="J30" s="2"/>
      <c r="T30" s="2"/>
    </row>
    <row r="31" spans="1:20" s="24" customFormat="1" x14ac:dyDescent="0.3">
      <c r="A31" s="34"/>
      <c r="B31" s="34" t="s">
        <v>75</v>
      </c>
      <c r="C31" s="35">
        <f>0+206225</f>
        <v>206225</v>
      </c>
      <c r="D31" s="22"/>
      <c r="E31" s="23"/>
      <c r="F31" s="23"/>
      <c r="G31" s="23"/>
      <c r="H31" s="23"/>
    </row>
    <row r="32" spans="1:20" x14ac:dyDescent="0.3">
      <c r="A32" s="31" t="s">
        <v>41</v>
      </c>
      <c r="B32" s="30" t="s">
        <v>19</v>
      </c>
      <c r="C32" s="33">
        <f>SUM(C30)</f>
        <v>206225</v>
      </c>
      <c r="D32" s="20"/>
      <c r="I32" s="2"/>
      <c r="J32" s="2"/>
      <c r="T32" s="2"/>
    </row>
    <row r="33" spans="1:20" x14ac:dyDescent="0.3">
      <c r="A33" s="29">
        <v>41053900</v>
      </c>
      <c r="B33" s="29" t="s">
        <v>22</v>
      </c>
      <c r="C33" s="32">
        <f>SUM(C34:C35)</f>
        <v>2637945</v>
      </c>
      <c r="D33" s="20"/>
      <c r="E33" s="21"/>
      <c r="F33" s="21"/>
      <c r="G33" s="21"/>
      <c r="H33" s="21"/>
      <c r="I33" s="2"/>
      <c r="J33" s="2"/>
      <c r="T33" s="2"/>
    </row>
    <row r="34" spans="1:20" s="24" customFormat="1" x14ac:dyDescent="0.3">
      <c r="A34" s="34"/>
      <c r="B34" s="34" t="s">
        <v>27</v>
      </c>
      <c r="C34" s="35">
        <f>0+216080</f>
        <v>216080</v>
      </c>
      <c r="D34" s="22"/>
      <c r="E34" s="23"/>
      <c r="F34" s="23"/>
      <c r="G34" s="23"/>
      <c r="H34" s="23"/>
    </row>
    <row r="35" spans="1:20" s="38" customFormat="1" x14ac:dyDescent="0.3">
      <c r="A35" s="34"/>
      <c r="B35" s="34" t="s">
        <v>75</v>
      </c>
      <c r="C35" s="35">
        <v>2421865</v>
      </c>
      <c r="D35" s="36"/>
      <c r="E35" s="37"/>
      <c r="F35" s="37"/>
      <c r="G35" s="37"/>
      <c r="H35" s="37"/>
    </row>
    <row r="36" spans="1:20" x14ac:dyDescent="0.3">
      <c r="A36" s="31" t="s">
        <v>42</v>
      </c>
      <c r="B36" s="30" t="s">
        <v>20</v>
      </c>
      <c r="C36" s="33">
        <f>SUM(C33:C33)</f>
        <v>2637945</v>
      </c>
      <c r="D36" s="20"/>
      <c r="I36" s="2"/>
      <c r="J36" s="2"/>
      <c r="T36" s="2"/>
    </row>
    <row r="37" spans="1:20" x14ac:dyDescent="0.3">
      <c r="A37" s="29">
        <v>41053900</v>
      </c>
      <c r="B37" s="29" t="s">
        <v>21</v>
      </c>
      <c r="C37" s="32">
        <f>SUM(C38)</f>
        <v>988640</v>
      </c>
      <c r="D37" s="20"/>
      <c r="I37" s="2"/>
      <c r="J37" s="2"/>
      <c r="T37" s="2"/>
    </row>
    <row r="38" spans="1:20" s="24" customFormat="1" x14ac:dyDescent="0.3">
      <c r="A38" s="34"/>
      <c r="B38" s="34" t="s">
        <v>27</v>
      </c>
      <c r="C38" s="35">
        <v>988640</v>
      </c>
      <c r="D38" s="22"/>
      <c r="E38" s="23"/>
      <c r="F38" s="23"/>
      <c r="G38" s="23"/>
      <c r="H38" s="23"/>
    </row>
    <row r="39" spans="1:20" x14ac:dyDescent="0.3">
      <c r="A39" s="31" t="s">
        <v>43</v>
      </c>
      <c r="B39" s="30" t="s">
        <v>17</v>
      </c>
      <c r="C39" s="33">
        <f>SUM(C37)</f>
        <v>988640</v>
      </c>
      <c r="D39" s="20"/>
      <c r="I39" s="2"/>
      <c r="J39" s="2"/>
      <c r="T39" s="2"/>
    </row>
    <row r="40" spans="1:20" x14ac:dyDescent="0.3">
      <c r="A40" s="29">
        <v>41053900</v>
      </c>
      <c r="B40" s="29" t="s">
        <v>22</v>
      </c>
      <c r="C40" s="32">
        <f>SUM(C41:C42)</f>
        <v>849961</v>
      </c>
      <c r="D40" s="20"/>
      <c r="E40" s="21"/>
      <c r="F40" s="21"/>
      <c r="G40" s="21"/>
      <c r="H40" s="21"/>
      <c r="I40" s="2"/>
      <c r="J40" s="2"/>
      <c r="T40" s="2"/>
    </row>
    <row r="41" spans="1:20" s="24" customFormat="1" x14ac:dyDescent="0.3">
      <c r="A41" s="34"/>
      <c r="B41" s="34" t="s">
        <v>28</v>
      </c>
      <c r="C41" s="35">
        <v>749961</v>
      </c>
      <c r="D41" s="22"/>
      <c r="E41" s="23"/>
      <c r="F41" s="23"/>
      <c r="G41" s="23"/>
      <c r="H41" s="23"/>
    </row>
    <row r="42" spans="1:20" s="38" customFormat="1" x14ac:dyDescent="0.3">
      <c r="A42" s="34"/>
      <c r="B42" s="34" t="s">
        <v>29</v>
      </c>
      <c r="C42" s="35">
        <f>0+100000</f>
        <v>100000</v>
      </c>
      <c r="D42" s="36"/>
      <c r="E42" s="37"/>
      <c r="F42" s="37"/>
      <c r="G42" s="37"/>
      <c r="H42" s="37"/>
    </row>
    <row r="43" spans="1:20" x14ac:dyDescent="0.3">
      <c r="A43" s="31" t="s">
        <v>44</v>
      </c>
      <c r="B43" s="30" t="s">
        <v>18</v>
      </c>
      <c r="C43" s="33">
        <f>SUM(C40:C40)</f>
        <v>849961</v>
      </c>
      <c r="D43" s="20"/>
      <c r="I43" s="2"/>
      <c r="J43" s="2"/>
      <c r="T43" s="2"/>
    </row>
    <row r="44" spans="1:20" s="27" customFormat="1" hidden="1" x14ac:dyDescent="0.3">
      <c r="A44" s="29">
        <v>41053900</v>
      </c>
      <c r="B44" s="29" t="s">
        <v>23</v>
      </c>
      <c r="C44" s="32">
        <f>SUM(C45)</f>
        <v>0</v>
      </c>
      <c r="D44" s="43"/>
      <c r="E44" s="26"/>
      <c r="F44" s="26"/>
      <c r="G44" s="26"/>
      <c r="H44" s="26"/>
    </row>
    <row r="45" spans="1:20" s="38" customFormat="1" hidden="1" x14ac:dyDescent="0.3">
      <c r="A45" s="34"/>
      <c r="B45" s="34" t="s">
        <v>27</v>
      </c>
      <c r="C45" s="35">
        <f>102300-102300</f>
        <v>0</v>
      </c>
      <c r="D45" s="36"/>
      <c r="E45" s="37"/>
      <c r="F45" s="37"/>
      <c r="G45" s="37"/>
      <c r="H45" s="37"/>
    </row>
    <row r="46" spans="1:20" s="27" customFormat="1" hidden="1" x14ac:dyDescent="0.3">
      <c r="A46" s="31" t="s">
        <v>45</v>
      </c>
      <c r="B46" s="30" t="s">
        <v>33</v>
      </c>
      <c r="C46" s="33">
        <f>SUM(C44)</f>
        <v>0</v>
      </c>
      <c r="D46" s="43"/>
      <c r="E46" s="26"/>
      <c r="F46" s="26"/>
      <c r="G46" s="26"/>
      <c r="H46" s="26"/>
    </row>
    <row r="47" spans="1:20" s="27" customFormat="1" x14ac:dyDescent="0.3">
      <c r="A47" s="29">
        <v>41053900</v>
      </c>
      <c r="B47" s="29" t="s">
        <v>23</v>
      </c>
      <c r="C47" s="32">
        <f>SUM(C48)</f>
        <v>151461</v>
      </c>
      <c r="D47" s="41"/>
      <c r="E47" s="26"/>
      <c r="F47" s="26"/>
      <c r="G47" s="26"/>
      <c r="H47" s="26"/>
    </row>
    <row r="48" spans="1:20" s="38" customFormat="1" x14ac:dyDescent="0.3">
      <c r="A48" s="34"/>
      <c r="B48" s="34" t="s">
        <v>27</v>
      </c>
      <c r="C48" s="35">
        <v>151461</v>
      </c>
      <c r="D48" s="36"/>
      <c r="E48" s="37"/>
      <c r="F48" s="37"/>
      <c r="G48" s="37"/>
      <c r="H48" s="37"/>
    </row>
    <row r="49" spans="1:20" s="27" customFormat="1" x14ac:dyDescent="0.3">
      <c r="A49" s="31" t="s">
        <v>46</v>
      </c>
      <c r="B49" s="30" t="s">
        <v>30</v>
      </c>
      <c r="C49" s="33">
        <f>SUM(C47)</f>
        <v>151461</v>
      </c>
      <c r="D49" s="41"/>
      <c r="E49" s="26"/>
      <c r="F49" s="26"/>
      <c r="G49" s="26"/>
      <c r="H49" s="26"/>
    </row>
    <row r="50" spans="1:20" hidden="1" x14ac:dyDescent="0.3">
      <c r="A50" s="75" t="s">
        <v>8</v>
      </c>
      <c r="B50" s="75"/>
      <c r="C50" s="75"/>
      <c r="D50" s="6"/>
      <c r="I50" s="2"/>
      <c r="J50" s="2"/>
      <c r="T50" s="2"/>
    </row>
    <row r="51" spans="1:20" s="27" customFormat="1" hidden="1" x14ac:dyDescent="0.3">
      <c r="A51" s="29">
        <v>41053900</v>
      </c>
      <c r="B51" s="29" t="s">
        <v>22</v>
      </c>
      <c r="C51" s="32">
        <f>C52</f>
        <v>0</v>
      </c>
      <c r="D51" s="43"/>
      <c r="E51" s="21"/>
      <c r="F51" s="21"/>
      <c r="G51" s="21"/>
      <c r="H51" s="21"/>
    </row>
    <row r="52" spans="1:20" s="38" customFormat="1" ht="56.25" hidden="1" x14ac:dyDescent="0.3">
      <c r="A52" s="34"/>
      <c r="B52" s="34" t="s">
        <v>32</v>
      </c>
      <c r="C52" s="35">
        <f>3908961-3908961</f>
        <v>0</v>
      </c>
      <c r="D52" s="36"/>
      <c r="E52" s="37"/>
      <c r="F52" s="37"/>
      <c r="G52" s="37"/>
      <c r="H52" s="37"/>
    </row>
    <row r="53" spans="1:20" s="27" customFormat="1" hidden="1" x14ac:dyDescent="0.3">
      <c r="A53" s="31" t="s">
        <v>38</v>
      </c>
      <c r="B53" s="30" t="s">
        <v>13</v>
      </c>
      <c r="C53" s="33">
        <f>C51</f>
        <v>0</v>
      </c>
      <c r="D53" s="43"/>
      <c r="E53" s="26"/>
      <c r="F53" s="26"/>
      <c r="G53" s="26"/>
      <c r="H53" s="26"/>
    </row>
    <row r="54" spans="1:20" s="27" customFormat="1" x14ac:dyDescent="0.3">
      <c r="A54" s="77" t="s">
        <v>81</v>
      </c>
      <c r="B54" s="78"/>
      <c r="C54" s="79"/>
      <c r="D54" s="73"/>
      <c r="E54" s="26"/>
      <c r="F54" s="26"/>
      <c r="G54" s="26"/>
      <c r="H54" s="26"/>
    </row>
    <row r="55" spans="1:20" s="27" customFormat="1" ht="37.5" x14ac:dyDescent="0.3">
      <c r="A55" s="29">
        <v>41051000</v>
      </c>
      <c r="B55" s="29" t="s">
        <v>14</v>
      </c>
      <c r="C55" s="32">
        <v>177412</v>
      </c>
      <c r="D55" s="72"/>
      <c r="E55" s="26"/>
      <c r="F55" s="26"/>
      <c r="G55" s="26"/>
      <c r="H55" s="26"/>
    </row>
    <row r="56" spans="1:20" s="27" customFormat="1" x14ac:dyDescent="0.3">
      <c r="A56" s="31" t="s">
        <v>38</v>
      </c>
      <c r="B56" s="30" t="s">
        <v>13</v>
      </c>
      <c r="C56" s="33">
        <f>C55</f>
        <v>177412</v>
      </c>
      <c r="D56" s="72"/>
      <c r="E56" s="26"/>
      <c r="F56" s="26"/>
      <c r="G56" s="26"/>
      <c r="H56" s="26"/>
    </row>
    <row r="57" spans="1:20" x14ac:dyDescent="0.3">
      <c r="A57" s="71" t="s">
        <v>9</v>
      </c>
      <c r="B57" s="30" t="s">
        <v>10</v>
      </c>
      <c r="C57" s="33">
        <f>C58+C59</f>
        <v>86629595</v>
      </c>
      <c r="D57" s="6"/>
      <c r="I57" s="2"/>
      <c r="J57" s="2"/>
      <c r="T57" s="2"/>
    </row>
    <row r="58" spans="1:20" x14ac:dyDescent="0.3">
      <c r="A58" s="71" t="s">
        <v>9</v>
      </c>
      <c r="B58" s="30" t="s">
        <v>0</v>
      </c>
      <c r="C58" s="33">
        <f>C49+C46+C43+C39+C36+C32+C29+C26+C17</f>
        <v>86452183</v>
      </c>
      <c r="D58" s="6"/>
      <c r="I58" s="2"/>
      <c r="J58" s="2"/>
      <c r="T58" s="2"/>
    </row>
    <row r="59" spans="1:20" x14ac:dyDescent="0.3">
      <c r="A59" s="71" t="s">
        <v>9</v>
      </c>
      <c r="B59" s="30" t="s">
        <v>11</v>
      </c>
      <c r="C59" s="33">
        <f>C56</f>
        <v>177412</v>
      </c>
      <c r="D59" s="6"/>
      <c r="I59" s="2"/>
      <c r="J59" s="2"/>
      <c r="T59" s="2"/>
    </row>
    <row r="60" spans="1:20" x14ac:dyDescent="0.3">
      <c r="A60" s="10"/>
      <c r="B60" s="10"/>
      <c r="D60" s="6"/>
      <c r="I60" s="2"/>
      <c r="J60" s="2"/>
      <c r="T60" s="2"/>
    </row>
    <row r="61" spans="1:20" x14ac:dyDescent="0.3">
      <c r="A61" s="2"/>
      <c r="D61" s="6"/>
      <c r="I61" s="2"/>
      <c r="J61" s="2"/>
      <c r="T61" s="2"/>
    </row>
    <row r="62" spans="1:20" x14ac:dyDescent="0.3">
      <c r="A62" s="10"/>
      <c r="B62" s="10"/>
      <c r="D62" s="6"/>
      <c r="I62" s="2"/>
      <c r="J62" s="2"/>
      <c r="T62" s="2"/>
    </row>
    <row r="63" spans="1:20" x14ac:dyDescent="0.3">
      <c r="A63" s="45" t="s">
        <v>35</v>
      </c>
      <c r="B63" s="12"/>
      <c r="C63" s="46" t="s">
        <v>36</v>
      </c>
      <c r="I63" s="2"/>
      <c r="J63" s="2"/>
      <c r="T63" s="2"/>
    </row>
    <row r="64" spans="1:20" x14ac:dyDescent="0.3">
      <c r="A64" s="10"/>
      <c r="B64" s="10"/>
      <c r="D64" s="6"/>
      <c r="I64" s="2"/>
      <c r="J64" s="2"/>
      <c r="T64" s="2"/>
    </row>
    <row r="65" spans="3:20" x14ac:dyDescent="0.3">
      <c r="I65" s="13"/>
      <c r="J65" s="13"/>
      <c r="K65" s="12"/>
      <c r="L65" s="12"/>
      <c r="M65" s="12"/>
      <c r="N65" s="14"/>
      <c r="O65" s="14"/>
      <c r="P65" s="14"/>
      <c r="Q65" s="14"/>
      <c r="R65" s="14"/>
      <c r="S65" s="14"/>
      <c r="T65" s="15"/>
    </row>
    <row r="66" spans="3:20" x14ac:dyDescent="0.3">
      <c r="I66" s="13"/>
      <c r="J66" s="13"/>
      <c r="K66" s="12"/>
      <c r="L66" s="12"/>
      <c r="M66" s="12"/>
      <c r="N66" s="14"/>
      <c r="O66" s="14"/>
      <c r="P66" s="14"/>
      <c r="Q66" s="14"/>
      <c r="R66" s="14"/>
      <c r="S66" s="14"/>
      <c r="T66" s="15"/>
    </row>
    <row r="67" spans="3:20" x14ac:dyDescent="0.3">
      <c r="I67" s="13"/>
      <c r="J67" s="13"/>
      <c r="K67" s="12"/>
      <c r="L67" s="12"/>
      <c r="M67" s="12"/>
      <c r="N67" s="14"/>
      <c r="O67" s="14"/>
      <c r="P67" s="14"/>
      <c r="Q67" s="14"/>
      <c r="R67" s="14"/>
      <c r="S67" s="14"/>
      <c r="T67" s="15"/>
    </row>
    <row r="68" spans="3:20" x14ac:dyDescent="0.3">
      <c r="I68" s="15"/>
      <c r="J68" s="15"/>
      <c r="K68" s="14"/>
      <c r="L68" s="14"/>
      <c r="M68" s="14"/>
      <c r="N68" s="14"/>
      <c r="O68" s="14"/>
      <c r="P68" s="14"/>
      <c r="Q68" s="14"/>
      <c r="R68" s="14"/>
      <c r="S68" s="14"/>
      <c r="T68" s="15"/>
    </row>
    <row r="69" spans="3:20" x14ac:dyDescent="0.3">
      <c r="C69" s="28"/>
    </row>
  </sheetData>
  <autoFilter ref="A12:T59"/>
  <mergeCells count="4">
    <mergeCell ref="A13:C13"/>
    <mergeCell ref="A10:C10"/>
    <mergeCell ref="A50:C50"/>
    <mergeCell ref="A54:C54"/>
  </mergeCells>
  <pageMargins left="1.1023622047244095" right="0.19685039370078741" top="0.19685039370078741" bottom="0.19685039370078741" header="0" footer="0"/>
  <pageSetup paperSize="9" scale="62" orientation="portrait" r:id="rId1"/>
  <colBreaks count="3" manualBreakCount="3">
    <brk id="6" max="25" man="1"/>
    <brk id="8" max="45" man="1"/>
    <brk id="9" max="2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view="pageBreakPreview" zoomScale="60" zoomScaleNormal="100" workbookViewId="0">
      <selection activeCell="D34" sqref="D34"/>
    </sheetView>
  </sheetViews>
  <sheetFormatPr defaultColWidth="9.140625" defaultRowHeight="18.75" x14ac:dyDescent="0.3"/>
  <cols>
    <col min="1" max="1" width="21.85546875" style="27" customWidth="1"/>
    <col min="2" max="2" width="18.28515625" style="27" customWidth="1"/>
    <col min="3" max="3" width="139.42578125" style="27" customWidth="1"/>
    <col min="4" max="4" width="23.140625" style="27" customWidth="1"/>
    <col min="5" max="16384" width="9.140625" style="26"/>
  </cols>
  <sheetData>
    <row r="1" spans="1:4" x14ac:dyDescent="0.3">
      <c r="C1" s="49" t="s">
        <v>70</v>
      </c>
    </row>
    <row r="2" spans="1:4" x14ac:dyDescent="0.3">
      <c r="A2" s="48"/>
      <c r="B2" s="48"/>
      <c r="C2" s="48"/>
      <c r="D2" s="48"/>
    </row>
    <row r="3" spans="1:4" x14ac:dyDescent="0.3">
      <c r="A3" s="76" t="s">
        <v>49</v>
      </c>
      <c r="B3" s="76"/>
      <c r="C3" s="76"/>
      <c r="D3" s="27" t="s">
        <v>50</v>
      </c>
    </row>
    <row r="4" spans="1:4" ht="131.25" x14ac:dyDescent="0.2">
      <c r="A4" s="11" t="s">
        <v>51</v>
      </c>
      <c r="B4" s="11" t="s">
        <v>52</v>
      </c>
      <c r="C4" s="11" t="s">
        <v>53</v>
      </c>
      <c r="D4" s="11" t="s">
        <v>4</v>
      </c>
    </row>
    <row r="5" spans="1:4" ht="12.75" x14ac:dyDescent="0.2">
      <c r="A5" s="18">
        <v>1</v>
      </c>
      <c r="B5" s="18">
        <v>2</v>
      </c>
      <c r="C5" s="19">
        <v>3</v>
      </c>
      <c r="D5" s="19">
        <v>4</v>
      </c>
    </row>
    <row r="6" spans="1:4" s="50" customFormat="1" x14ac:dyDescent="0.3">
      <c r="A6" s="80" t="s">
        <v>54</v>
      </c>
      <c r="B6" s="81"/>
      <c r="C6" s="81"/>
      <c r="D6" s="81"/>
    </row>
    <row r="7" spans="1:4" s="50" customFormat="1" ht="93.75" hidden="1" customHeight="1" x14ac:dyDescent="0.3">
      <c r="A7" s="51" t="s">
        <v>55</v>
      </c>
      <c r="B7" s="51">
        <v>9410</v>
      </c>
      <c r="C7" s="52" t="s">
        <v>56</v>
      </c>
      <c r="D7" s="53"/>
    </row>
    <row r="8" spans="1:4" s="50" customFormat="1" ht="18.75" hidden="1" customHeight="1" x14ac:dyDescent="0.3">
      <c r="A8" s="31" t="s">
        <v>24</v>
      </c>
      <c r="B8" s="30" t="s">
        <v>57</v>
      </c>
      <c r="C8" s="30" t="s">
        <v>13</v>
      </c>
      <c r="D8" s="54">
        <f>D7</f>
        <v>0</v>
      </c>
    </row>
    <row r="9" spans="1:4" s="50" customFormat="1" x14ac:dyDescent="0.3">
      <c r="A9" s="51" t="s">
        <v>58</v>
      </c>
      <c r="B9" s="51">
        <v>9770</v>
      </c>
      <c r="C9" s="52" t="s">
        <v>22</v>
      </c>
      <c r="D9" s="53">
        <f>D13+D15</f>
        <v>1094980</v>
      </c>
    </row>
    <row r="10" spans="1:4" s="58" customFormat="1" ht="37.5" x14ac:dyDescent="0.3">
      <c r="A10" s="55"/>
      <c r="B10" s="55"/>
      <c r="C10" s="56" t="s">
        <v>66</v>
      </c>
      <c r="D10" s="57">
        <v>200000</v>
      </c>
    </row>
    <row r="11" spans="1:4" s="58" customFormat="1" ht="37.5" x14ac:dyDescent="0.3">
      <c r="A11" s="55"/>
      <c r="B11" s="55"/>
      <c r="C11" s="70" t="s">
        <v>79</v>
      </c>
      <c r="D11" s="57">
        <v>300000</v>
      </c>
    </row>
    <row r="12" spans="1:4" s="58" customFormat="1" ht="37.5" x14ac:dyDescent="0.3">
      <c r="A12" s="55"/>
      <c r="B12" s="55"/>
      <c r="C12" s="56" t="s">
        <v>72</v>
      </c>
      <c r="D12" s="57">
        <v>500000</v>
      </c>
    </row>
    <row r="13" spans="1:4" s="50" customFormat="1" x14ac:dyDescent="0.3">
      <c r="A13" s="31" t="s">
        <v>64</v>
      </c>
      <c r="B13" s="30" t="s">
        <v>57</v>
      </c>
      <c r="C13" s="30" t="s">
        <v>65</v>
      </c>
      <c r="D13" s="54">
        <f>D10+D12+D11</f>
        <v>1000000</v>
      </c>
    </row>
    <row r="14" spans="1:4" s="50" customFormat="1" ht="37.5" x14ac:dyDescent="0.3">
      <c r="A14" s="55"/>
      <c r="B14" s="55"/>
      <c r="C14" s="56" t="s">
        <v>77</v>
      </c>
      <c r="D14" s="57">
        <v>94980</v>
      </c>
    </row>
    <row r="15" spans="1:4" s="50" customFormat="1" x14ac:dyDescent="0.3">
      <c r="A15" s="74" t="s">
        <v>38</v>
      </c>
      <c r="B15" s="30" t="s">
        <v>57</v>
      </c>
      <c r="C15" s="30" t="s">
        <v>13</v>
      </c>
      <c r="D15" s="54">
        <f>D14</f>
        <v>94980</v>
      </c>
    </row>
    <row r="16" spans="1:4" ht="37.5" x14ac:dyDescent="0.3">
      <c r="A16" s="51" t="s">
        <v>59</v>
      </c>
      <c r="B16" s="51" t="s">
        <v>60</v>
      </c>
      <c r="C16" s="52" t="s">
        <v>61</v>
      </c>
      <c r="D16" s="53">
        <f>SUM(D17:D23)</f>
        <v>3360000</v>
      </c>
    </row>
    <row r="17" spans="1:4" s="37" customFormat="1" ht="37.5" x14ac:dyDescent="0.3">
      <c r="A17" s="55"/>
      <c r="B17" s="55"/>
      <c r="C17" s="56" t="s">
        <v>67</v>
      </c>
      <c r="D17" s="57">
        <v>200000</v>
      </c>
    </row>
    <row r="18" spans="1:4" s="37" customFormat="1" ht="56.25" x14ac:dyDescent="0.3">
      <c r="A18" s="55"/>
      <c r="B18" s="55"/>
      <c r="C18" s="56" t="s">
        <v>68</v>
      </c>
      <c r="D18" s="57">
        <v>400000</v>
      </c>
    </row>
    <row r="19" spans="1:4" s="37" customFormat="1" ht="56.25" x14ac:dyDescent="0.3">
      <c r="A19" s="55"/>
      <c r="B19" s="55"/>
      <c r="C19" s="56" t="s">
        <v>73</v>
      </c>
      <c r="D19" s="57">
        <v>200000</v>
      </c>
    </row>
    <row r="20" spans="1:4" s="37" customFormat="1" ht="56.25" x14ac:dyDescent="0.3">
      <c r="A20" s="55"/>
      <c r="B20" s="55"/>
      <c r="C20" s="56" t="s">
        <v>80</v>
      </c>
      <c r="D20" s="57">
        <v>50000</v>
      </c>
    </row>
    <row r="21" spans="1:4" s="37" customFormat="1" ht="31.5" x14ac:dyDescent="0.3">
      <c r="A21" s="55"/>
      <c r="B21" s="55"/>
      <c r="C21" s="69" t="s">
        <v>82</v>
      </c>
      <c r="D21" s="57">
        <v>400000</v>
      </c>
    </row>
    <row r="22" spans="1:4" s="37" customFormat="1" ht="45.75" customHeight="1" x14ac:dyDescent="0.3">
      <c r="A22" s="55"/>
      <c r="B22" s="55"/>
      <c r="C22" s="69" t="s">
        <v>83</v>
      </c>
      <c r="D22" s="57">
        <v>600000</v>
      </c>
    </row>
    <row r="23" spans="1:4" s="37" customFormat="1" ht="50.25" customHeight="1" x14ac:dyDescent="0.3">
      <c r="A23" s="55"/>
      <c r="B23" s="55"/>
      <c r="C23" s="69" t="s">
        <v>76</v>
      </c>
      <c r="D23" s="57">
        <v>1510000</v>
      </c>
    </row>
    <row r="24" spans="1:4" s="50" customFormat="1" x14ac:dyDescent="0.3">
      <c r="A24" s="30">
        <v>9900000000</v>
      </c>
      <c r="B24" s="31" t="s">
        <v>57</v>
      </c>
      <c r="C24" s="59" t="s">
        <v>62</v>
      </c>
      <c r="D24" s="54">
        <f>D16</f>
        <v>3360000</v>
      </c>
    </row>
    <row r="25" spans="1:4" s="50" customFormat="1" x14ac:dyDescent="0.3">
      <c r="A25" s="75" t="s">
        <v>63</v>
      </c>
      <c r="B25" s="75"/>
      <c r="C25" s="75"/>
      <c r="D25" s="75"/>
    </row>
    <row r="26" spans="1:4" ht="37.5" x14ac:dyDescent="0.3">
      <c r="A26" s="51" t="s">
        <v>59</v>
      </c>
      <c r="B26" s="51" t="s">
        <v>60</v>
      </c>
      <c r="C26" s="52" t="s">
        <v>61</v>
      </c>
      <c r="D26" s="60">
        <f>D27</f>
        <v>200000</v>
      </c>
    </row>
    <row r="27" spans="1:4" s="37" customFormat="1" ht="37.5" x14ac:dyDescent="0.3">
      <c r="A27" s="55"/>
      <c r="B27" s="55"/>
      <c r="C27" s="56" t="s">
        <v>69</v>
      </c>
      <c r="D27" s="61">
        <v>200000</v>
      </c>
    </row>
    <row r="28" spans="1:4" s="37" customFormat="1" x14ac:dyDescent="0.3">
      <c r="A28" s="30">
        <v>9900000000</v>
      </c>
      <c r="B28" s="31" t="s">
        <v>57</v>
      </c>
      <c r="C28" s="59" t="s">
        <v>62</v>
      </c>
      <c r="D28" s="62">
        <f>D19</f>
        <v>200000</v>
      </c>
    </row>
    <row r="29" spans="1:4" s="37" customFormat="1" x14ac:dyDescent="0.3">
      <c r="A29" s="51" t="s">
        <v>58</v>
      </c>
      <c r="B29" s="51">
        <v>9770</v>
      </c>
      <c r="C29" s="52" t="s">
        <v>22</v>
      </c>
      <c r="D29" s="53">
        <f>D30</f>
        <v>221620</v>
      </c>
    </row>
    <row r="30" spans="1:4" s="37" customFormat="1" ht="37.5" x14ac:dyDescent="0.3">
      <c r="A30" s="55"/>
      <c r="B30" s="55"/>
      <c r="C30" s="56" t="s">
        <v>77</v>
      </c>
      <c r="D30" s="57">
        <v>221620</v>
      </c>
    </row>
    <row r="31" spans="1:4" s="37" customFormat="1" x14ac:dyDescent="0.3">
      <c r="A31" s="31">
        <v>410000000</v>
      </c>
      <c r="B31" s="30" t="s">
        <v>57</v>
      </c>
      <c r="C31" s="30" t="s">
        <v>13</v>
      </c>
      <c r="D31" s="54">
        <f>D30</f>
        <v>221620</v>
      </c>
    </row>
    <row r="32" spans="1:4" s="50" customFormat="1" x14ac:dyDescent="0.3">
      <c r="A32" s="47" t="s">
        <v>9</v>
      </c>
      <c r="B32" s="47" t="s">
        <v>9</v>
      </c>
      <c r="C32" s="30" t="s">
        <v>10</v>
      </c>
      <c r="D32" s="63">
        <f>D33+D34</f>
        <v>4876600</v>
      </c>
    </row>
    <row r="33" spans="1:4" s="50" customFormat="1" x14ac:dyDescent="0.3">
      <c r="A33" s="47" t="s">
        <v>9</v>
      </c>
      <c r="B33" s="47" t="s">
        <v>9</v>
      </c>
      <c r="C33" s="30" t="s">
        <v>0</v>
      </c>
      <c r="D33" s="63">
        <f>D13+D15+D24</f>
        <v>4454980</v>
      </c>
    </row>
    <row r="34" spans="1:4" s="50" customFormat="1" x14ac:dyDescent="0.3">
      <c r="A34" s="47" t="s">
        <v>9</v>
      </c>
      <c r="B34" s="47" t="s">
        <v>9</v>
      </c>
      <c r="C34" s="30" t="s">
        <v>11</v>
      </c>
      <c r="D34" s="63">
        <f>D28+D31</f>
        <v>421620</v>
      </c>
    </row>
    <row r="35" spans="1:4" x14ac:dyDescent="0.3">
      <c r="A35" s="64"/>
    </row>
    <row r="36" spans="1:4" x14ac:dyDescent="0.3">
      <c r="A36" s="64"/>
    </row>
    <row r="37" spans="1:4" x14ac:dyDescent="0.3">
      <c r="A37" s="64"/>
    </row>
    <row r="38" spans="1:4" x14ac:dyDescent="0.2">
      <c r="A38" s="65"/>
      <c r="B38" s="66"/>
      <c r="C38" s="66"/>
      <c r="D38" s="67"/>
    </row>
    <row r="39" spans="1:4" x14ac:dyDescent="0.3">
      <c r="A39" s="45" t="s">
        <v>35</v>
      </c>
      <c r="B39" s="12"/>
      <c r="C39" s="12"/>
      <c r="D39" s="46" t="s">
        <v>36</v>
      </c>
    </row>
    <row r="40" spans="1:4" x14ac:dyDescent="0.3">
      <c r="A40" s="12"/>
      <c r="B40" s="12"/>
      <c r="C40" s="12"/>
      <c r="D40" s="12"/>
    </row>
    <row r="41" spans="1:4" x14ac:dyDescent="0.3">
      <c r="A41" s="12"/>
      <c r="B41" s="12"/>
      <c r="C41" s="12"/>
      <c r="D41" s="12"/>
    </row>
    <row r="42" spans="1:4" x14ac:dyDescent="0.3">
      <c r="A42" s="12" t="s">
        <v>9</v>
      </c>
      <c r="B42" s="12" t="s">
        <v>9</v>
      </c>
      <c r="C42" s="12" t="s">
        <v>10</v>
      </c>
      <c r="D42" s="63">
        <f>D43+D44</f>
        <v>4896132.4000000004</v>
      </c>
    </row>
    <row r="43" spans="1:4" x14ac:dyDescent="0.3">
      <c r="A43" s="28" t="s">
        <v>9</v>
      </c>
      <c r="B43" s="28" t="s">
        <v>9</v>
      </c>
      <c r="C43" s="28" t="s">
        <v>0</v>
      </c>
      <c r="D43" s="63">
        <v>4474512.4000000004</v>
      </c>
    </row>
    <row r="44" spans="1:4" x14ac:dyDescent="0.3">
      <c r="A44" s="28" t="s">
        <v>9</v>
      </c>
      <c r="B44" s="28" t="s">
        <v>9</v>
      </c>
      <c r="C44" s="28" t="s">
        <v>11</v>
      </c>
      <c r="D44" s="63">
        <v>421620</v>
      </c>
    </row>
    <row r="45" spans="1:4" x14ac:dyDescent="0.3">
      <c r="A45" s="28"/>
      <c r="B45" s="28"/>
      <c r="C45" s="28"/>
      <c r="D45" s="28"/>
    </row>
    <row r="46" spans="1:4" x14ac:dyDescent="0.3">
      <c r="A46" s="28"/>
      <c r="B46" s="28"/>
      <c r="C46" s="28"/>
      <c r="D46" s="28"/>
    </row>
    <row r="47" spans="1:4" x14ac:dyDescent="0.3">
      <c r="A47" s="28"/>
      <c r="B47" s="28"/>
      <c r="C47" s="28"/>
      <c r="D47" s="28">
        <f>D33-D43</f>
        <v>-19532.400000000373</v>
      </c>
    </row>
    <row r="48" spans="1:4" x14ac:dyDescent="0.3">
      <c r="D48" s="28">
        <f>D34-D44</f>
        <v>0</v>
      </c>
    </row>
  </sheetData>
  <mergeCells count="3">
    <mergeCell ref="A3:C3"/>
    <mergeCell ref="A6:D6"/>
    <mergeCell ref="A25:D25"/>
  </mergeCells>
  <pageMargins left="1.1811023622047245" right="0.31496062992125984" top="0.74803149606299213" bottom="0.35433070866141736" header="0.31496062992125984" footer="0.31496062992125984"/>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дод 5</vt:lpstr>
      <vt:lpstr>продовж дод 5</vt:lpstr>
      <vt:lpstr>'дод 5'!Заголовки_для_печати</vt:lpstr>
      <vt:lpstr>'дод 5'!Область_печати</vt:lpstr>
      <vt:lpstr>'продовж дод 5'!Область_печати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delux</dc:creator>
  <cp:lastModifiedBy>Work</cp:lastModifiedBy>
  <cp:lastPrinted>2023-11-17T05:28:26Z</cp:lastPrinted>
  <dcterms:created xsi:type="dcterms:W3CDTF">2016-12-09T10:02:38Z</dcterms:created>
  <dcterms:modified xsi:type="dcterms:W3CDTF">2023-11-20T13:38:23Z</dcterms:modified>
</cp:coreProperties>
</file>